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rculence\Documents\"/>
    </mc:Choice>
  </mc:AlternateContent>
  <bookViews>
    <workbookView xWindow="0" yWindow="0" windowWidth="19200" windowHeight="11145" tabRatio="625" activeTab="2"/>
  </bookViews>
  <sheets>
    <sheet name="PLAN PRIHODA" sheetId="22" r:id="rId1"/>
    <sheet name="OPĆI DIO" sheetId="21" r:id="rId2"/>
    <sheet name="FINANCIJSKI PLAN ZA 2021.GODINU" sheetId="17" r:id="rId3"/>
  </sheets>
  <definedNames>
    <definedName name="_xlnm.Print_Area" localSheetId="1">'OPĆI DIO'!$A$1:$H$23</definedName>
    <definedName name="_xlnm.Print_Area" localSheetId="0">'PLAN PRIHODA'!$A$1:$H$43</definedName>
    <definedName name="_xlnm.Print_Titles" localSheetId="2">'FINANCIJSKI PLAN ZA 2021.GODINU'!$5:$6</definedName>
    <definedName name="_xlnm.Print_Titles" localSheetId="0">'PLAN PRIHODA'!$1:$1</definedName>
  </definedNames>
  <calcPr calcId="152511"/>
</workbook>
</file>

<file path=xl/calcChain.xml><?xml version="1.0" encoding="utf-8"?>
<calcChain xmlns="http://schemas.openxmlformats.org/spreadsheetml/2006/main">
  <c r="L77" i="17" l="1"/>
  <c r="O136" i="17" l="1"/>
  <c r="O135" i="17" s="1"/>
  <c r="O132" i="17"/>
  <c r="O131" i="17"/>
  <c r="O115" i="17"/>
  <c r="O114" i="17" s="1"/>
  <c r="O123" i="17" l="1"/>
  <c r="O113" i="17"/>
  <c r="J132" i="17"/>
  <c r="F132" i="17"/>
  <c r="G132" i="17"/>
  <c r="H132" i="17"/>
  <c r="E133" i="17"/>
  <c r="F133" i="17"/>
  <c r="G133" i="17"/>
  <c r="H133" i="17"/>
  <c r="I133" i="17"/>
  <c r="D133" i="17"/>
  <c r="C134" i="17"/>
  <c r="C133" i="17" l="1"/>
  <c r="C140" i="17"/>
  <c r="C28" i="22" l="1"/>
  <c r="E135" i="17" l="1"/>
  <c r="E132" i="17"/>
  <c r="B14" i="22"/>
  <c r="I123" i="17"/>
  <c r="I116" i="17" s="1"/>
  <c r="E123" i="17"/>
  <c r="F123" i="17"/>
  <c r="G123" i="17"/>
  <c r="H123" i="17"/>
  <c r="J123" i="17"/>
  <c r="D123" i="17"/>
  <c r="C60" i="17"/>
  <c r="C62" i="17"/>
  <c r="C65" i="17"/>
  <c r="C67" i="17"/>
  <c r="C68" i="17"/>
  <c r="C69" i="17"/>
  <c r="C86" i="17"/>
  <c r="C88" i="17"/>
  <c r="C95" i="17"/>
  <c r="C99" i="17"/>
  <c r="C103" i="17"/>
  <c r="C105" i="17"/>
  <c r="C106" i="17"/>
  <c r="C107" i="17"/>
  <c r="C111" i="17"/>
  <c r="C112" i="17"/>
  <c r="C120" i="17"/>
  <c r="C122" i="17"/>
  <c r="C126" i="17"/>
  <c r="C141" i="17"/>
  <c r="C34" i="17"/>
  <c r="H136" i="17" l="1"/>
  <c r="H128" i="17"/>
  <c r="H127" i="17"/>
  <c r="H125" i="17"/>
  <c r="H119" i="17"/>
  <c r="H117" i="17"/>
  <c r="H116" i="17" s="1"/>
  <c r="H115" i="17"/>
  <c r="H114" i="17" s="1"/>
  <c r="H113" i="17" s="1"/>
  <c r="H110" i="17"/>
  <c r="H108" i="17"/>
  <c r="H104" i="17"/>
  <c r="H94" i="17"/>
  <c r="H90" i="17"/>
  <c r="H85" i="17"/>
  <c r="H84" i="17"/>
  <c r="H80" i="17"/>
  <c r="H76" i="17"/>
  <c r="H72" i="17"/>
  <c r="H70" i="17"/>
  <c r="H64" i="17"/>
  <c r="H58" i="17"/>
  <c r="H51" i="17"/>
  <c r="H47" i="17"/>
  <c r="H35" i="17"/>
  <c r="H32" i="17"/>
  <c r="H135" i="17" l="1"/>
  <c r="H131" i="17" s="1"/>
  <c r="H50" i="17"/>
  <c r="H63" i="17"/>
  <c r="H38" i="17"/>
  <c r="H37" i="17" s="1"/>
  <c r="H49" i="17"/>
  <c r="D110" i="17"/>
  <c r="G136" i="17"/>
  <c r="G128" i="17"/>
  <c r="G127" i="17"/>
  <c r="G125" i="17"/>
  <c r="G119" i="17"/>
  <c r="G117" i="17"/>
  <c r="G116" i="17" s="1"/>
  <c r="G110" i="17"/>
  <c r="G108" i="17"/>
  <c r="G104" i="17"/>
  <c r="G94" i="17"/>
  <c r="G90" i="17"/>
  <c r="G85" i="17"/>
  <c r="G84" i="17" s="1"/>
  <c r="G80" i="17"/>
  <c r="G76" i="17"/>
  <c r="G72" i="17"/>
  <c r="G70" i="17"/>
  <c r="G64" i="17"/>
  <c r="G58" i="17"/>
  <c r="G51" i="17"/>
  <c r="G47" i="17"/>
  <c r="G45" i="17"/>
  <c r="G44" i="17" s="1"/>
  <c r="G43" i="17" s="1"/>
  <c r="G42" i="17" s="1"/>
  <c r="G41" i="17" s="1"/>
  <c r="G40" i="17" s="1"/>
  <c r="G39" i="17" s="1"/>
  <c r="G38" i="17" s="1"/>
  <c r="G37" i="17" s="1"/>
  <c r="G35" i="17"/>
  <c r="G32" i="17"/>
  <c r="G30" i="17"/>
  <c r="G131" i="17" l="1"/>
  <c r="G135" i="17"/>
  <c r="G63" i="17"/>
  <c r="G49" i="17" s="1"/>
  <c r="H143" i="17"/>
  <c r="G29" i="17"/>
  <c r="G28" i="17" s="1"/>
  <c r="H144" i="17" l="1"/>
  <c r="G27" i="17"/>
  <c r="G143" i="17" s="1"/>
  <c r="G144" i="17" s="1"/>
  <c r="B28" i="22"/>
  <c r="G22" i="21" l="1"/>
  <c r="D42" i="22"/>
  <c r="C42" i="22"/>
  <c r="F42" i="22"/>
  <c r="F28" i="22"/>
  <c r="H22" i="21" l="1"/>
  <c r="F136" i="17"/>
  <c r="F135" i="17" s="1"/>
  <c r="I136" i="17"/>
  <c r="J136" i="17"/>
  <c r="E64" i="17"/>
  <c r="F64" i="17"/>
  <c r="I64" i="17"/>
  <c r="I72" i="17"/>
  <c r="F72" i="17"/>
  <c r="E72" i="17"/>
  <c r="D72" i="17"/>
  <c r="D113" i="17"/>
  <c r="J115" i="17"/>
  <c r="F94" i="17"/>
  <c r="E94" i="17"/>
  <c r="D94" i="17"/>
  <c r="C94" i="17" s="1"/>
  <c r="I85" i="17"/>
  <c r="F85" i="17"/>
  <c r="E85" i="17"/>
  <c r="D85" i="17"/>
  <c r="L36" i="17"/>
  <c r="L34" i="17"/>
  <c r="L33" i="17"/>
  <c r="C85" i="17" l="1"/>
  <c r="J135" i="17"/>
  <c r="J131" i="17" s="1"/>
  <c r="J143" i="17" s="1"/>
  <c r="J144" i="17" s="1"/>
  <c r="I135" i="17"/>
  <c r="C72" i="17"/>
  <c r="F131" i="17"/>
  <c r="J114" i="17"/>
  <c r="J113" i="17" s="1"/>
  <c r="G115" i="17"/>
  <c r="G114" i="17" s="1"/>
  <c r="G113" i="17" s="1"/>
  <c r="E131" i="17"/>
  <c r="I115" i="17"/>
  <c r="I32" i="17"/>
  <c r="I35" i="17"/>
  <c r="I38" i="17"/>
  <c r="I37" i="17" s="1"/>
  <c r="I45" i="17"/>
  <c r="D58" i="17"/>
  <c r="D56" i="17"/>
  <c r="D61" i="17"/>
  <c r="D108" i="17"/>
  <c r="C108" i="17" s="1"/>
  <c r="D96" i="17"/>
  <c r="D101" i="17"/>
  <c r="D90" i="17"/>
  <c r="C64" i="17"/>
  <c r="D82" i="17"/>
  <c r="D80" i="17"/>
  <c r="D70" i="17"/>
  <c r="D117" i="17"/>
  <c r="D119" i="17"/>
  <c r="D121" i="17"/>
  <c r="D125" i="17"/>
  <c r="C125" i="17" s="1"/>
  <c r="D129" i="17"/>
  <c r="D45" i="17"/>
  <c r="D47" i="17"/>
  <c r="D35" i="17"/>
  <c r="E70" i="17"/>
  <c r="E76" i="17"/>
  <c r="E63" i="17" s="1"/>
  <c r="E80" i="17"/>
  <c r="E51" i="17"/>
  <c r="E56" i="17"/>
  <c r="E58" i="17"/>
  <c r="E90" i="17"/>
  <c r="E96" i="17"/>
  <c r="E101" i="17"/>
  <c r="E104" i="17"/>
  <c r="E108" i="17"/>
  <c r="E110" i="17"/>
  <c r="E117" i="17"/>
  <c r="E119" i="17"/>
  <c r="E125" i="17"/>
  <c r="E30" i="17"/>
  <c r="E38" i="17"/>
  <c r="E37" i="17" s="1"/>
  <c r="E45" i="17"/>
  <c r="E47" i="17"/>
  <c r="E35" i="17"/>
  <c r="E127" i="17"/>
  <c r="F76" i="17"/>
  <c r="F51" i="17"/>
  <c r="F58" i="17"/>
  <c r="F90" i="17"/>
  <c r="F104" i="17"/>
  <c r="F108" i="17"/>
  <c r="F110" i="17"/>
  <c r="F117" i="17"/>
  <c r="F119" i="17"/>
  <c r="F125" i="17"/>
  <c r="F30" i="17"/>
  <c r="F45" i="17"/>
  <c r="F47" i="17"/>
  <c r="F35" i="17"/>
  <c r="F127" i="17"/>
  <c r="I51" i="17"/>
  <c r="I56" i="17"/>
  <c r="I58" i="17"/>
  <c r="I70" i="17"/>
  <c r="I76" i="17"/>
  <c r="I80" i="17"/>
  <c r="I90" i="17"/>
  <c r="I104" i="17"/>
  <c r="I117" i="17"/>
  <c r="I119" i="17"/>
  <c r="I125" i="17"/>
  <c r="I127" i="17"/>
  <c r="D32" i="17"/>
  <c r="E32" i="17"/>
  <c r="F32" i="17"/>
  <c r="K52" i="17"/>
  <c r="L52" i="17" s="1"/>
  <c r="K53" i="17"/>
  <c r="L53" i="17" s="1"/>
  <c r="K54" i="17"/>
  <c r="L54" i="17" s="1"/>
  <c r="K55" i="17"/>
  <c r="L55" i="17" s="1"/>
  <c r="K59" i="17"/>
  <c r="L59" i="17" s="1"/>
  <c r="K60" i="17"/>
  <c r="L60" i="17" s="1"/>
  <c r="L62" i="17"/>
  <c r="L67" i="17"/>
  <c r="K79" i="17"/>
  <c r="L79" i="17" s="1"/>
  <c r="L83" i="17"/>
  <c r="K93" i="17"/>
  <c r="L93" i="17" s="1"/>
  <c r="L99" i="17"/>
  <c r="L100" i="17"/>
  <c r="K105" i="17"/>
  <c r="L105" i="17" s="1"/>
  <c r="K112" i="17"/>
  <c r="L112" i="17" s="1"/>
  <c r="K118" i="17"/>
  <c r="L118" i="17" s="1"/>
  <c r="K120" i="17"/>
  <c r="L120" i="17" s="1"/>
  <c r="K122" i="17"/>
  <c r="L122" i="17" s="1"/>
  <c r="K126" i="17"/>
  <c r="L126" i="17" s="1"/>
  <c r="E128" i="17"/>
  <c r="F128" i="17"/>
  <c r="I128" i="17"/>
  <c r="M35" i="17"/>
  <c r="M38" i="17"/>
  <c r="M37" i="17" s="1"/>
  <c r="M45" i="17"/>
  <c r="M47" i="17"/>
  <c r="M51" i="17"/>
  <c r="M56" i="17"/>
  <c r="M72" i="17"/>
  <c r="M76" i="17"/>
  <c r="M94" i="17"/>
  <c r="M96" i="17"/>
  <c r="M101" i="17"/>
  <c r="M104" i="17"/>
  <c r="M108" i="17"/>
  <c r="M110" i="17"/>
  <c r="M117" i="17"/>
  <c r="M119" i="17"/>
  <c r="M125" i="17"/>
  <c r="N35" i="17"/>
  <c r="N38" i="17"/>
  <c r="N37" i="17" s="1"/>
  <c r="N45" i="17"/>
  <c r="N47" i="17"/>
  <c r="N51" i="17"/>
  <c r="N56" i="17"/>
  <c r="N72" i="17"/>
  <c r="N76" i="17"/>
  <c r="N94" i="17"/>
  <c r="N96" i="17"/>
  <c r="N101" i="17"/>
  <c r="N104" i="17"/>
  <c r="N108" i="17"/>
  <c r="N110" i="17"/>
  <c r="N117" i="17"/>
  <c r="N119" i="17"/>
  <c r="N125" i="17"/>
  <c r="M143" i="17"/>
  <c r="N143" i="17"/>
  <c r="I131" i="17" l="1"/>
  <c r="I63" i="17"/>
  <c r="C110" i="17"/>
  <c r="L30" i="17"/>
  <c r="C119" i="17"/>
  <c r="K119" i="17" s="1"/>
  <c r="L119" i="17" s="1"/>
  <c r="C82" i="17"/>
  <c r="C101" i="17"/>
  <c r="C51" i="17"/>
  <c r="K51" i="17" s="1"/>
  <c r="L51" i="17" s="1"/>
  <c r="C76" i="17"/>
  <c r="D128" i="17"/>
  <c r="C128" i="17" s="1"/>
  <c r="C129" i="17"/>
  <c r="L129" i="17" s="1"/>
  <c r="C121" i="17"/>
  <c r="K121" i="17" s="1"/>
  <c r="L121" i="17" s="1"/>
  <c r="C117" i="17"/>
  <c r="K117" i="17" s="1"/>
  <c r="L117" i="17" s="1"/>
  <c r="C80" i="17"/>
  <c r="C90" i="17"/>
  <c r="L90" i="17" s="1"/>
  <c r="C96" i="17"/>
  <c r="C61" i="17"/>
  <c r="L61" i="17" s="1"/>
  <c r="C58" i="17"/>
  <c r="K58" i="17" s="1"/>
  <c r="L58" i="17" s="1"/>
  <c r="L35" i="17"/>
  <c r="L127" i="17"/>
  <c r="I114" i="17"/>
  <c r="I113" i="17" s="1"/>
  <c r="F115" i="17"/>
  <c r="E44" i="17"/>
  <c r="E29" i="17" s="1"/>
  <c r="E28" i="17" s="1"/>
  <c r="N50" i="17"/>
  <c r="M116" i="17"/>
  <c r="I44" i="17"/>
  <c r="L72" i="17"/>
  <c r="L85" i="17"/>
  <c r="D116" i="17"/>
  <c r="C116" i="17" s="1"/>
  <c r="M50" i="17"/>
  <c r="I50" i="17"/>
  <c r="F44" i="17"/>
  <c r="F43" i="17" s="1"/>
  <c r="E84" i="17"/>
  <c r="E116" i="17"/>
  <c r="F50" i="17"/>
  <c r="N84" i="17"/>
  <c r="F84" i="17"/>
  <c r="E50" i="17"/>
  <c r="E49" i="17" s="1"/>
  <c r="N116" i="17"/>
  <c r="N63" i="17"/>
  <c r="N49" i="17" s="1"/>
  <c r="N28" i="17" s="1"/>
  <c r="M84" i="17"/>
  <c r="M63" i="17"/>
  <c r="L128" i="17"/>
  <c r="K125" i="17"/>
  <c r="L125" i="17" s="1"/>
  <c r="I84" i="17"/>
  <c r="F116" i="17"/>
  <c r="N29" i="17"/>
  <c r="M29" i="17"/>
  <c r="L50" i="17" l="1"/>
  <c r="F114" i="17"/>
  <c r="F113" i="17" s="1"/>
  <c r="E115" i="17"/>
  <c r="C115" i="17" s="1"/>
  <c r="E27" i="17"/>
  <c r="F42" i="17"/>
  <c r="C42" i="17" s="1"/>
  <c r="K43" i="17"/>
  <c r="L43" i="17" s="1"/>
  <c r="K116" i="17"/>
  <c r="L116" i="17" s="1"/>
  <c r="M49" i="17"/>
  <c r="M28" i="17" s="1"/>
  <c r="E143" i="17" l="1"/>
  <c r="E144" i="17" s="1"/>
  <c r="E114" i="17"/>
  <c r="F41" i="17"/>
  <c r="K42" i="17"/>
  <c r="L42" i="17" s="1"/>
  <c r="E113" i="17" l="1"/>
  <c r="C113" i="17" s="1"/>
  <c r="C114" i="17"/>
  <c r="F40" i="17"/>
  <c r="F39" i="17" l="1"/>
  <c r="C39" i="17" s="1"/>
  <c r="K40" i="17"/>
  <c r="L40" i="17" s="1"/>
  <c r="F38" i="17" l="1"/>
  <c r="K39" i="17"/>
  <c r="L39" i="17" s="1"/>
  <c r="F37" i="17" l="1"/>
  <c r="L38" i="17"/>
  <c r="F29" i="17" l="1"/>
  <c r="L29" i="17" l="1"/>
  <c r="F28" i="17"/>
  <c r="F143" i="17" l="1"/>
  <c r="L28" i="17"/>
  <c r="F144" i="17" l="1"/>
  <c r="F22" i="21" l="1"/>
  <c r="L49" i="17" l="1"/>
  <c r="C84" i="17"/>
  <c r="L84" i="17" s="1"/>
  <c r="D144" i="17" l="1"/>
  <c r="B19" i="17" s="1"/>
  <c r="C144" i="17" l="1"/>
  <c r="L27" i="17" l="1"/>
  <c r="C123" i="17"/>
  <c r="K123" i="17" s="1"/>
  <c r="L123" i="17" s="1"/>
</calcChain>
</file>

<file path=xl/sharedStrings.xml><?xml version="1.0" encoding="utf-8"?>
<sst xmlns="http://schemas.openxmlformats.org/spreadsheetml/2006/main" count="213" uniqueCount="180">
  <si>
    <t>u kunama</t>
  </si>
  <si>
    <t>Opći prihodi i primici</t>
  </si>
  <si>
    <t>Vlastiti prihodi</t>
  </si>
  <si>
    <t>Korisnik proračuna</t>
  </si>
  <si>
    <t>(proračunski/izvanproračunski)</t>
  </si>
  <si>
    <t>Prihodi i primici</t>
  </si>
  <si>
    <t>Donacije</t>
  </si>
  <si>
    <t>Ukupno</t>
  </si>
  <si>
    <t>Račun rashoda/izdatka</t>
  </si>
  <si>
    <t>Naziv računa</t>
  </si>
  <si>
    <t>UKUPNO A/Tpr./Kpr.</t>
  </si>
  <si>
    <t>Sveukupno KP</t>
  </si>
  <si>
    <t>Obrazac JLP(R)S FP-RiI</t>
  </si>
  <si>
    <t>Plaće za redovan rad</t>
  </si>
  <si>
    <t>Plaće za zaposlene</t>
  </si>
  <si>
    <t>Plaće</t>
  </si>
  <si>
    <t>Rashodi za zaposlene</t>
  </si>
  <si>
    <t>Otali rashodi za zaposlene</t>
  </si>
  <si>
    <t>Ostali rashodi za zaposlene</t>
  </si>
  <si>
    <t>Nagrade</t>
  </si>
  <si>
    <t>Naknade za bolest, invalidnost i smrtni sl.</t>
  </si>
  <si>
    <t>Doprinosi na plaće</t>
  </si>
  <si>
    <t>Doprinos za zdravstveno osiguranje</t>
  </si>
  <si>
    <t>Doprinos za zapošljavanje</t>
  </si>
  <si>
    <t>Materijalni rashodi</t>
  </si>
  <si>
    <t>Naknade troškova zaposlenim</t>
  </si>
  <si>
    <t>Službena putovanja</t>
  </si>
  <si>
    <t>Nakande za smještaj na sl.putu u zemlji</t>
  </si>
  <si>
    <t>Dnevnice na sl.putu u zemlji</t>
  </si>
  <si>
    <t>Naknade za prijevoz na sl.putu u zemlji</t>
  </si>
  <si>
    <t>Ostali rashodi na službenom putovanju</t>
  </si>
  <si>
    <t>Nakande za prijevoz , rad na terenu</t>
  </si>
  <si>
    <t>Naknade za prijevoz na posao i s posla</t>
  </si>
  <si>
    <t>Stručno usavršavanje zaposlenika</t>
  </si>
  <si>
    <t>Seminari, savjetovanja, simpoziji</t>
  </si>
  <si>
    <t>Rashodi za materijal i energiju</t>
  </si>
  <si>
    <t>Uredski materijl i ostali matrijali</t>
  </si>
  <si>
    <t>Uredski materijal</t>
  </si>
  <si>
    <t>Literatura,časopisi, glasila</t>
  </si>
  <si>
    <t>Mat.i sred.za čišćenje i održavanje</t>
  </si>
  <si>
    <t>Ostali materijal za potrbe redovitog poslo.</t>
  </si>
  <si>
    <t>Energija</t>
  </si>
  <si>
    <t>Električna energija</t>
  </si>
  <si>
    <t>Plin</t>
  </si>
  <si>
    <t>Mate.i dije.za tek.i investi.održavanje</t>
  </si>
  <si>
    <t>Mate.i dije.za tek.i investi.održavanje -g.o.</t>
  </si>
  <si>
    <t>Mate.i dije.za tek.i investi.održavanje post.</t>
  </si>
  <si>
    <t>Sitan invetar i auto gume</t>
  </si>
  <si>
    <t>Rashodi za usluge</t>
  </si>
  <si>
    <t>Usluge telefona, pošte i prijevoza</t>
  </si>
  <si>
    <t>Usluge telefona</t>
  </si>
  <si>
    <t>Usluge interneta</t>
  </si>
  <si>
    <t>Poštarina</t>
  </si>
  <si>
    <t>Ostale usluge za komunikaciju i prijevoz</t>
  </si>
  <si>
    <t>Usluge tekućeg i inves.održavanja</t>
  </si>
  <si>
    <t>Usluge tekućeg i inves.održavanja g.o.</t>
  </si>
  <si>
    <t>Usluge tekućeg i inves.održavanja pos.</t>
  </si>
  <si>
    <t>Usluge promidžbe i informiranja</t>
  </si>
  <si>
    <t>Komunalne usluge</t>
  </si>
  <si>
    <t>Opskrba vodom</t>
  </si>
  <si>
    <t>Iznošenje i odvoz smeća</t>
  </si>
  <si>
    <t>Intelektualne i osobne usluge</t>
  </si>
  <si>
    <t>Autorski honorari</t>
  </si>
  <si>
    <t>Računalane usluge</t>
  </si>
  <si>
    <t>Ostale usluge</t>
  </si>
  <si>
    <t>Grafičke i tiskarske usluge</t>
  </si>
  <si>
    <t>Film i izrada fotografija</t>
  </si>
  <si>
    <t>Ostali nesapomenuti rashodi poslovanja</t>
  </si>
  <si>
    <t>Premije osiguranja</t>
  </si>
  <si>
    <t>Premije osiguranja ostale imovine</t>
  </si>
  <si>
    <t>Reprezentacija</t>
  </si>
  <si>
    <t>Ostali nespomenuti rashodi poslovanja</t>
  </si>
  <si>
    <t>Financijski rashodi</t>
  </si>
  <si>
    <t>Bankarske usluge i platni promet</t>
  </si>
  <si>
    <t>Usluge platnog prometa</t>
  </si>
  <si>
    <t>UKUPNI RASHODI</t>
  </si>
  <si>
    <t>Pomoći -ministarstvo</t>
  </si>
  <si>
    <t>Plaće za prekovremeni rad</t>
  </si>
  <si>
    <t>Plaće za posebne uvjete rada</t>
  </si>
  <si>
    <t>Plaće za rad preko norme</t>
  </si>
  <si>
    <t>Mat.za higijenske potrebe i njegu</t>
  </si>
  <si>
    <t>Materijal i sirovine</t>
  </si>
  <si>
    <t>Sufinanciranje</t>
  </si>
  <si>
    <t>Namirnice za školsku prehranu</t>
  </si>
  <si>
    <t>Lož ulje</t>
  </si>
  <si>
    <t>Tisak</t>
  </si>
  <si>
    <t>Deratizacija i dezinfekcija</t>
  </si>
  <si>
    <t>Dimnjačarske i ekološke usluge</t>
  </si>
  <si>
    <t>Zdravstveni i veterinarske usluge</t>
  </si>
  <si>
    <t>Obvezni i preventivni zdra.pregledi zapo.</t>
  </si>
  <si>
    <t>Veterinarske usluge</t>
  </si>
  <si>
    <t>Usluge odvjetnika i pravnog savjetnika</t>
  </si>
  <si>
    <t>Ostale računalne usluge</t>
  </si>
  <si>
    <t>343</t>
  </si>
  <si>
    <t>Ostali financijski rashodi</t>
  </si>
  <si>
    <t>Usluge tekućeg i inves.održavanja prijevo.</t>
  </si>
  <si>
    <t>Mate.i dije.za tek.i investi.održavanje-p.s.</t>
  </si>
  <si>
    <t>Otpremnine</t>
  </si>
  <si>
    <t>Članarine</t>
  </si>
  <si>
    <t>Tuzemne članarine</t>
  </si>
  <si>
    <t>Tečajevi i stručni ispiti</t>
  </si>
  <si>
    <t>Ostale naknade troškova zaposlenima</t>
  </si>
  <si>
    <t>Naknade za korištenje priva.auto. u sl. svrhe</t>
  </si>
  <si>
    <t>Službena, radna i zaštitna odjeća i obuća</t>
  </si>
  <si>
    <t>DONACIJE</t>
  </si>
  <si>
    <t>Ostale intelektualne usluge</t>
  </si>
  <si>
    <t>Naknade troškova osoba izvan radnog odnosa</t>
  </si>
  <si>
    <t>Naknade troškova službenog puta</t>
  </si>
  <si>
    <t>Postrojenje i oprema</t>
  </si>
  <si>
    <t>Rashodi za nabavu nefinancijske imovine</t>
  </si>
  <si>
    <t>Rashodi za nabavu proizvedene dugotrajne imovine</t>
  </si>
  <si>
    <t>Uredska oprema i namještaj</t>
  </si>
  <si>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</si>
  <si>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</si>
  <si>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</si>
  <si>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</si>
  <si>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</si>
  <si>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</si>
  <si>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</si>
  <si>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</si>
  <si>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</si>
  <si>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</si>
  <si>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</si>
  <si>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</si>
  <si>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</si>
  <si>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</si>
  <si>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Izvor prihoda i primitaka</t>
  </si>
  <si>
    <t>Oznaka                           rač.iz                                      računskog                                         plana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</si>
  <si>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</si>
  <si>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</si>
  <si>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</si>
  <si>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</si>
  <si>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</si>
  <si>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Ukupno (po izvorima)</t>
  </si>
  <si>
    <t>Ukupno prihodi i primici za 2016.</t>
  </si>
  <si>
    <t>Ukupno prihodi i primici za 2017.</t>
  </si>
  <si>
    <t>Ukupno prihodi i primici za 2018.</t>
  </si>
  <si>
    <t>Prihodi za posebne namjene - sufinanciranje</t>
  </si>
  <si>
    <t>Knjige</t>
  </si>
  <si>
    <t>Učenička zadruga</t>
  </si>
  <si>
    <t>Oprema za održavanje i zaštitu</t>
  </si>
  <si>
    <t>Sportska i glazbena oprema</t>
  </si>
  <si>
    <t>Uređaji, strojevi i oprema za ostale namjene</t>
  </si>
  <si>
    <t>Pomoći - Hrvatski zavod za zapošljavanje</t>
  </si>
  <si>
    <t>Sufinanciranje  - roditelji</t>
  </si>
  <si>
    <t>Učenička Zadruga</t>
  </si>
  <si>
    <t>Hrvatski zavod za zapošljavanje</t>
  </si>
  <si>
    <t>Pristojbe i naknade</t>
  </si>
  <si>
    <t>Novčana naknada poslodavca zbog nezapošljavanja osoba s invaliditetom</t>
  </si>
  <si>
    <t xml:space="preserve"> </t>
  </si>
  <si>
    <t>Građevinski objekti</t>
  </si>
  <si>
    <t>Poslovni objekti</t>
  </si>
  <si>
    <t>Predsjednica Školskog odbora:</t>
  </si>
  <si>
    <t>OSNOVNA ŠKOLA BLAGE ZADRE , Vukovar, Marka Marulića 2</t>
  </si>
  <si>
    <t>PRIHODI OD GRADA</t>
  </si>
  <si>
    <t xml:space="preserve"> Procjena 2021.</t>
  </si>
  <si>
    <t>Pomoći od županije</t>
  </si>
  <si>
    <t>Regres za godišnji odmor</t>
  </si>
  <si>
    <t>31213/312131</t>
  </si>
  <si>
    <t>Darovi/Božićnica</t>
  </si>
  <si>
    <t>2021.</t>
  </si>
  <si>
    <t xml:space="preserve"> MINISTARSTVA ZNANOSTI I OBRAZOVANJA</t>
  </si>
  <si>
    <t xml:space="preserve">Vlastiti prihodi - </t>
  </si>
  <si>
    <t>PRIHODI OD ŽUPANIJE</t>
  </si>
  <si>
    <t xml:space="preserve">                   Magdalena Radić</t>
  </si>
  <si>
    <t>Procjena 2022.g.</t>
  </si>
  <si>
    <t xml:space="preserve"> Procjena 2022.</t>
  </si>
  <si>
    <t>2022.</t>
  </si>
  <si>
    <t>Vlastiti prihodi (i prihodi Šk. Zadruge)</t>
  </si>
  <si>
    <t>PRIJEDLOG FINANCIJSKOG PLANA O Š BLAGE ZADRE  ZA 2021. I                                                                                                                                                PROJEKCIJA PLANA ZA  2022. I 2023. GODINU</t>
  </si>
  <si>
    <t>plan za 2021</t>
  </si>
  <si>
    <t>2023.</t>
  </si>
  <si>
    <t>Plan 2021.</t>
  </si>
  <si>
    <t xml:space="preserve"> Procjena 2023.</t>
  </si>
  <si>
    <t>Plan 2021. GODINA.</t>
  </si>
  <si>
    <t>Procjena 2023.g.</t>
  </si>
  <si>
    <t>Financijskijski plan - Plan rashoda i izdataka za 2021.godinu</t>
  </si>
  <si>
    <t xml:space="preserve">U Vukovaru, 30.srpnja 2020.god. </t>
  </si>
  <si>
    <t>Klasa: 402-08/20-01/07</t>
  </si>
  <si>
    <t>Urbroj: 2188-107-01-20-1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</si>
</sst>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8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i/>
      <sz val="12"/>
      <name val="Times New Roman"/>
      <family val="1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Arial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Arial"/>
      <family val="2"/>
    </font>
    <font>
      <b/>
      <sz val="9"/>
      <color indexed="8"/>
      <name val="Arial"/>
      <family val="2"/>
      <charset val="238"/>
    </font>
    <font>
      <b/>
      <i/>
      <sz val="14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6"/>
      <name val="Times New Roman"/>
      <family val="1"/>
    </font>
    <font>
      <i/>
      <sz val="10"/>
      <name val="Arial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double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64"/>
      </left>
      <right/>
      <top style="hair">
        <color indexed="22"/>
      </top>
      <bottom style="hair">
        <color indexed="22"/>
      </bottom>
      <diagonal/>
    </border>
    <border>
      <left style="dotted">
        <color indexed="22"/>
      </left>
      <right style="dotted">
        <color indexed="22"/>
      </right>
      <top style="hair">
        <color indexed="22"/>
      </top>
      <bottom style="hair">
        <color indexed="22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23" fillId="0" borderId="0"/>
  </cellStyleXfs>
  <cellXfs count="239">
    <xf numFmtId="0" fontId="0" fillId="0" borderId="0" xfId="0"/>
    <xf numFmtId="0" fontId="0" fillId="0" borderId="0" xfId="0" applyAlignment="1">
      <alignment horizontal="center" wrapText="1"/>
    </xf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3" fontId="3" fillId="0" borderId="0" xfId="0" applyNumberFormat="1" applyFont="1" applyBorder="1" applyAlignment="1">
      <alignment horizontal="center" wrapText="1"/>
    </xf>
    <xf numFmtId="164" fontId="2" fillId="0" borderId="0" xfId="1" applyFont="1" applyBorder="1"/>
    <xf numFmtId="3" fontId="3" fillId="0" borderId="0" xfId="0" applyNumberFormat="1" applyFont="1"/>
    <xf numFmtId="164" fontId="3" fillId="0" borderId="0" xfId="1" applyFont="1" applyBorder="1"/>
    <xf numFmtId="3" fontId="3" fillId="0" borderId="0" xfId="0" quotePrefix="1" applyNumberFormat="1" applyFont="1" applyBorder="1" applyAlignment="1">
      <alignment horizontal="left"/>
    </xf>
    <xf numFmtId="3" fontId="5" fillId="0" borderId="0" xfId="0" quotePrefix="1" applyNumberFormat="1" applyFont="1" applyFill="1" applyBorder="1" applyAlignment="1">
      <alignment horizontal="left"/>
    </xf>
    <xf numFmtId="3" fontId="5" fillId="0" borderId="0" xfId="0" quotePrefix="1" applyNumberFormat="1" applyFont="1" applyFill="1" applyBorder="1" applyAlignment="1">
      <alignment horizontal="left" wrapText="1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6" fillId="0" borderId="0" xfId="0" applyFont="1"/>
    <xf numFmtId="3" fontId="4" fillId="0" borderId="0" xfId="0" applyNumberFormat="1" applyFont="1"/>
    <xf numFmtId="3" fontId="7" fillId="0" borderId="0" xfId="0" applyNumberFormat="1" applyFont="1"/>
    <xf numFmtId="3" fontId="8" fillId="0" borderId="3" xfId="0" applyNumberFormat="1" applyFont="1" applyBorder="1"/>
    <xf numFmtId="3" fontId="7" fillId="0" borderId="3" xfId="0" applyNumberFormat="1" applyFont="1" applyBorder="1"/>
    <xf numFmtId="3" fontId="8" fillId="0" borderId="0" xfId="0" applyNumberFormat="1" applyFont="1"/>
    <xf numFmtId="3" fontId="7" fillId="0" borderId="2" xfId="0" applyNumberFormat="1" applyFont="1" applyBorder="1"/>
    <xf numFmtId="3" fontId="7" fillId="0" borderId="4" xfId="0" applyNumberFormat="1" applyFont="1" applyBorder="1" applyAlignment="1">
      <alignment wrapText="1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quotePrefix="1" applyNumberFormat="1" applyFont="1" applyAlignment="1">
      <alignment horizontal="left"/>
    </xf>
    <xf numFmtId="3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left"/>
    </xf>
    <xf numFmtId="3" fontId="7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left"/>
    </xf>
    <xf numFmtId="3" fontId="7" fillId="0" borderId="8" xfId="0" applyNumberFormat="1" applyFont="1" applyBorder="1"/>
    <xf numFmtId="3" fontId="7" fillId="0" borderId="7" xfId="0" applyNumberFormat="1" applyFont="1" applyBorder="1" applyAlignment="1">
      <alignment horizontal="left" vertical="justify" wrapText="1"/>
    </xf>
    <xf numFmtId="164" fontId="7" fillId="0" borderId="0" xfId="1" applyFont="1" applyBorder="1" applyAlignment="1">
      <alignment wrapText="1"/>
    </xf>
    <xf numFmtId="3" fontId="7" fillId="0" borderId="6" xfId="0" applyNumberFormat="1" applyFont="1" applyBorder="1"/>
    <xf numFmtId="164" fontId="8" fillId="0" borderId="6" xfId="1" applyFont="1" applyBorder="1"/>
    <xf numFmtId="3" fontId="7" fillId="0" borderId="2" xfId="0" applyNumberFormat="1" applyFont="1" applyBorder="1" applyAlignment="1">
      <alignment horizontal="left"/>
    </xf>
    <xf numFmtId="3" fontId="7" fillId="0" borderId="9" xfId="0" applyNumberFormat="1" applyFont="1" applyBorder="1"/>
    <xf numFmtId="3" fontId="7" fillId="0" borderId="0" xfId="0" quotePrefix="1" applyNumberFormat="1" applyFont="1" applyFill="1" applyBorder="1" applyAlignment="1">
      <alignment horizontal="left"/>
    </xf>
    <xf numFmtId="3" fontId="7" fillId="0" borderId="0" xfId="0" applyNumberFormat="1" applyFont="1" applyBorder="1"/>
    <xf numFmtId="3" fontId="8" fillId="0" borderId="10" xfId="0" applyNumberFormat="1" applyFont="1" applyBorder="1"/>
    <xf numFmtId="3" fontId="7" fillId="0" borderId="0" xfId="0" quotePrefix="1" applyNumberFormat="1" applyFont="1" applyBorder="1" applyAlignment="1">
      <alignment horizontal="left"/>
    </xf>
    <xf numFmtId="3" fontId="10" fillId="0" borderId="3" xfId="0" applyNumberFormat="1" applyFont="1" applyBorder="1"/>
    <xf numFmtId="3" fontId="3" fillId="0" borderId="0" xfId="0" quotePrefix="1" applyNumberFormat="1" applyFont="1" applyBorder="1" applyAlignment="1">
      <alignment horizontal="center" wrapText="1"/>
    </xf>
    <xf numFmtId="3" fontId="7" fillId="0" borderId="8" xfId="0" quotePrefix="1" applyNumberFormat="1" applyFont="1" applyBorder="1" applyAlignment="1">
      <alignment horizontal="right" wrapText="1"/>
    </xf>
    <xf numFmtId="3" fontId="10" fillId="0" borderId="8" xfId="1" applyNumberFormat="1" applyFont="1" applyBorder="1"/>
    <xf numFmtId="3" fontId="8" fillId="0" borderId="0" xfId="0" applyNumberFormat="1" applyFont="1" applyBorder="1"/>
    <xf numFmtId="3" fontId="7" fillId="0" borderId="11" xfId="0" applyNumberFormat="1" applyFont="1" applyBorder="1" applyAlignment="1">
      <alignment horizontal="right" wrapText="1"/>
    </xf>
    <xf numFmtId="0" fontId="10" fillId="0" borderId="11" xfId="0" applyNumberFormat="1" applyFont="1" applyBorder="1" applyAlignment="1">
      <alignment horizontal="left"/>
    </xf>
    <xf numFmtId="3" fontId="10" fillId="0" borderId="11" xfId="0" applyNumberFormat="1" applyFont="1" applyBorder="1"/>
    <xf numFmtId="0" fontId="8" fillId="0" borderId="11" xfId="0" applyNumberFormat="1" applyFont="1" applyBorder="1" applyAlignment="1">
      <alignment horizontal="left"/>
    </xf>
    <xf numFmtId="3" fontId="8" fillId="0" borderId="11" xfId="0" applyNumberFormat="1" applyFont="1" applyBorder="1"/>
    <xf numFmtId="3" fontId="11" fillId="0" borderId="11" xfId="0" applyNumberFormat="1" applyFont="1" applyBorder="1"/>
    <xf numFmtId="3" fontId="11" fillId="0" borderId="11" xfId="0" applyNumberFormat="1" applyFont="1" applyBorder="1" applyAlignment="1">
      <alignment horizontal="right" wrapText="1"/>
    </xf>
    <xf numFmtId="3" fontId="7" fillId="0" borderId="12" xfId="0" applyNumberFormat="1" applyFont="1" applyBorder="1" applyAlignment="1">
      <alignment horizontal="right" wrapText="1"/>
    </xf>
    <xf numFmtId="3" fontId="7" fillId="0" borderId="7" xfId="0" applyNumberFormat="1" applyFont="1" applyBorder="1" applyAlignment="1">
      <alignment vertical="center" wrapText="1"/>
    </xf>
    <xf numFmtId="0" fontId="7" fillId="0" borderId="11" xfId="0" applyNumberFormat="1" applyFont="1" applyBorder="1" applyAlignment="1">
      <alignment horizontal="left"/>
    </xf>
    <xf numFmtId="3" fontId="7" fillId="0" borderId="11" xfId="0" applyNumberFormat="1" applyFont="1" applyBorder="1"/>
    <xf numFmtId="0" fontId="10" fillId="0" borderId="11" xfId="0" applyNumberFormat="1" applyFont="1" applyBorder="1"/>
    <xf numFmtId="0" fontId="13" fillId="0" borderId="11" xfId="2" applyFont="1" applyFill="1" applyBorder="1" applyAlignment="1">
      <alignment horizontal="left" wrapText="1"/>
    </xf>
    <xf numFmtId="3" fontId="10" fillId="0" borderId="11" xfId="0" applyNumberFormat="1" applyFont="1" applyBorder="1" applyAlignment="1">
      <alignment horizontal="right" wrapText="1"/>
    </xf>
    <xf numFmtId="0" fontId="14" fillId="0" borderId="11" xfId="2" applyFont="1" applyFill="1" applyBorder="1" applyAlignment="1">
      <alignment horizontal="left" wrapText="1"/>
    </xf>
    <xf numFmtId="0" fontId="7" fillId="0" borderId="11" xfId="0" applyNumberFormat="1" applyFont="1" applyBorder="1"/>
    <xf numFmtId="0" fontId="8" fillId="0" borderId="11" xfId="0" applyNumberFormat="1" applyFont="1" applyBorder="1"/>
    <xf numFmtId="0" fontId="11" fillId="0" borderId="11" xfId="0" applyNumberFormat="1" applyFont="1" applyBorder="1"/>
    <xf numFmtId="0" fontId="15" fillId="0" borderId="11" xfId="2" applyFont="1" applyFill="1" applyBorder="1" applyAlignment="1">
      <alignment horizontal="left" wrapText="1"/>
    </xf>
    <xf numFmtId="3" fontId="16" fillId="0" borderId="11" xfId="0" applyNumberFormat="1" applyFont="1" applyBorder="1" applyAlignment="1">
      <alignment horizontal="right"/>
    </xf>
    <xf numFmtId="0" fontId="3" fillId="0" borderId="13" xfId="0" applyNumberFormat="1" applyFont="1" applyBorder="1" applyAlignment="1">
      <alignment horizontal="center"/>
    </xf>
    <xf numFmtId="0" fontId="7" fillId="0" borderId="16" xfId="0" quotePrefix="1" applyNumberFormat="1" applyFont="1" applyBorder="1" applyAlignment="1">
      <alignment horizontal="left" vertical="center" wrapText="1"/>
    </xf>
    <xf numFmtId="0" fontId="7" fillId="0" borderId="12" xfId="0" applyNumberFormat="1" applyFont="1" applyBorder="1" applyAlignment="1">
      <alignment horizontal="left" wrapText="1"/>
    </xf>
    <xf numFmtId="0" fontId="7" fillId="0" borderId="17" xfId="0" applyNumberFormat="1" applyFont="1" applyBorder="1" applyAlignment="1">
      <alignment horizontal="left"/>
    </xf>
    <xf numFmtId="0" fontId="10" fillId="0" borderId="17" xfId="0" applyNumberFormat="1" applyFont="1" applyBorder="1" applyAlignment="1">
      <alignment horizontal="left"/>
    </xf>
    <xf numFmtId="0" fontId="8" fillId="0" borderId="17" xfId="0" applyNumberFormat="1" applyFont="1" applyBorder="1" applyAlignment="1">
      <alignment horizontal="left"/>
    </xf>
    <xf numFmtId="0" fontId="11" fillId="0" borderId="17" xfId="0" applyNumberFormat="1" applyFont="1" applyBorder="1" applyAlignment="1">
      <alignment horizontal="left"/>
    </xf>
    <xf numFmtId="0" fontId="17" fillId="0" borderId="17" xfId="2" applyFont="1" applyFill="1" applyBorder="1" applyAlignment="1">
      <alignment horizontal="left" wrapText="1"/>
    </xf>
    <xf numFmtId="0" fontId="3" fillId="0" borderId="15" xfId="0" applyNumberFormat="1" applyFont="1" applyBorder="1"/>
    <xf numFmtId="3" fontId="3" fillId="0" borderId="15" xfId="0" applyNumberFormat="1" applyFont="1" applyBorder="1"/>
    <xf numFmtId="0" fontId="7" fillId="0" borderId="7" xfId="0" applyNumberFormat="1" applyFont="1" applyBorder="1" applyAlignment="1">
      <alignment horizontal="left" vertical="center" wrapText="1"/>
    </xf>
    <xf numFmtId="3" fontId="3" fillId="0" borderId="1" xfId="0" quotePrefix="1" applyNumberFormat="1" applyFont="1" applyBorder="1" applyAlignment="1">
      <alignment horizontal="left"/>
    </xf>
    <xf numFmtId="3" fontId="18" fillId="0" borderId="4" xfId="0" applyNumberFormat="1" applyFont="1" applyBorder="1"/>
    <xf numFmtId="3" fontId="19" fillId="0" borderId="4" xfId="0" applyNumberFormat="1" applyFont="1" applyBorder="1"/>
    <xf numFmtId="3" fontId="20" fillId="0" borderId="0" xfId="0" applyNumberFormat="1" applyFont="1"/>
    <xf numFmtId="3" fontId="9" fillId="0" borderId="18" xfId="0" applyNumberFormat="1" applyFont="1" applyBorder="1" applyAlignment="1">
      <alignment horizontal="left" vertical="center"/>
    </xf>
    <xf numFmtId="3" fontId="3" fillId="0" borderId="14" xfId="0" quotePrefix="1" applyNumberFormat="1" applyFont="1" applyBorder="1" applyAlignment="1">
      <alignment horizontal="left"/>
    </xf>
    <xf numFmtId="0" fontId="22" fillId="0" borderId="0" xfId="0" applyFont="1" applyAlignment="1">
      <alignment horizontal="center" wrapText="1"/>
    </xf>
    <xf numFmtId="3" fontId="7" fillId="0" borderId="19" xfId="0" applyNumberFormat="1" applyFont="1" applyBorder="1" applyAlignment="1">
      <alignment horizontal="right" wrapText="1"/>
    </xf>
    <xf numFmtId="0" fontId="20" fillId="0" borderId="0" xfId="0" applyNumberFormat="1" applyFont="1" applyAlignment="1">
      <alignment horizontal="left"/>
    </xf>
    <xf numFmtId="0" fontId="20" fillId="0" borderId="0" xfId="0" applyNumberFormat="1" applyFont="1"/>
    <xf numFmtId="3" fontId="7" fillId="0" borderId="21" xfId="0" applyNumberFormat="1" applyFont="1" applyBorder="1" applyAlignment="1">
      <alignment horizontal="right" wrapText="1"/>
    </xf>
    <xf numFmtId="3" fontId="7" fillId="0" borderId="26" xfId="0" applyNumberFormat="1" applyFont="1" applyBorder="1" applyAlignment="1">
      <alignment horizontal="right" wrapText="1"/>
    </xf>
    <xf numFmtId="0" fontId="8" fillId="0" borderId="29" xfId="0" applyNumberFormat="1" applyFont="1" applyBorder="1" applyAlignment="1">
      <alignment horizontal="left"/>
    </xf>
    <xf numFmtId="0" fontId="8" fillId="0" borderId="30" xfId="0" applyNumberFormat="1" applyFont="1" applyBorder="1"/>
    <xf numFmtId="3" fontId="8" fillId="0" borderId="30" xfId="0" applyNumberFormat="1" applyFont="1" applyBorder="1"/>
    <xf numFmtId="3" fontId="7" fillId="0" borderId="31" xfId="0" applyNumberFormat="1" applyFont="1" applyBorder="1" applyAlignment="1">
      <alignment horizontal="right" wrapText="1"/>
    </xf>
    <xf numFmtId="3" fontId="7" fillId="0" borderId="32" xfId="0" applyNumberFormat="1" applyFont="1" applyBorder="1" applyAlignment="1">
      <alignment horizontal="right" wrapText="1"/>
    </xf>
    <xf numFmtId="0" fontId="8" fillId="0" borderId="28" xfId="0" applyNumberFormat="1" applyFont="1" applyBorder="1" applyAlignment="1">
      <alignment horizontal="center"/>
    </xf>
    <xf numFmtId="0" fontId="7" fillId="0" borderId="25" xfId="0" quotePrefix="1" applyNumberFormat="1" applyFont="1" applyBorder="1" applyAlignment="1">
      <alignment horizontal="left"/>
    </xf>
    <xf numFmtId="3" fontId="7" fillId="0" borderId="25" xfId="0" applyNumberFormat="1" applyFont="1" applyBorder="1"/>
    <xf numFmtId="0" fontId="10" fillId="0" borderId="11" xfId="0" applyNumberFormat="1" applyFont="1" applyBorder="1" applyAlignment="1">
      <alignment horizontal="left" vertical="center" wrapText="1"/>
    </xf>
    <xf numFmtId="0" fontId="25" fillId="0" borderId="0" xfId="3" applyNumberFormat="1" applyFont="1" applyFill="1" applyBorder="1" applyAlignment="1" applyProtection="1"/>
    <xf numFmtId="0" fontId="26" fillId="0" borderId="0" xfId="3" applyNumberFormat="1" applyFont="1" applyFill="1" applyBorder="1" applyAlignment="1" applyProtection="1"/>
    <xf numFmtId="0" fontId="24" fillId="0" borderId="0" xfId="3" applyNumberFormat="1" applyFont="1" applyFill="1" applyBorder="1" applyAlignment="1" applyProtection="1">
      <alignment horizontal="left" wrapText="1"/>
    </xf>
    <xf numFmtId="0" fontId="27" fillId="0" borderId="0" xfId="3" applyNumberFormat="1" applyFont="1" applyFill="1" applyBorder="1" applyAlignment="1" applyProtection="1">
      <alignment wrapText="1"/>
    </xf>
    <xf numFmtId="0" fontId="28" fillId="0" borderId="33" xfId="3" quotePrefix="1" applyFont="1" applyBorder="1" applyAlignment="1">
      <alignment horizontal="left" wrapText="1"/>
    </xf>
    <xf numFmtId="0" fontId="28" fillId="0" borderId="2" xfId="3" quotePrefix="1" applyFont="1" applyBorder="1" applyAlignment="1">
      <alignment horizontal="left" wrapText="1"/>
    </xf>
    <xf numFmtId="0" fontId="28" fillId="0" borderId="2" xfId="3" quotePrefix="1" applyFont="1" applyBorder="1" applyAlignment="1">
      <alignment horizontal="center" wrapText="1"/>
    </xf>
    <xf numFmtId="0" fontId="28" fillId="0" borderId="2" xfId="3" quotePrefix="1" applyNumberFormat="1" applyFont="1" applyFill="1" applyBorder="1" applyAlignment="1" applyProtection="1">
      <alignment horizontal="left"/>
    </xf>
    <xf numFmtId="0" fontId="29" fillId="0" borderId="11" xfId="3" applyNumberFormat="1" applyFont="1" applyFill="1" applyBorder="1" applyAlignment="1" applyProtection="1">
      <alignment horizontal="center" wrapText="1"/>
    </xf>
    <xf numFmtId="0" fontId="29" fillId="0" borderId="11" xfId="3" applyNumberFormat="1" applyFont="1" applyFill="1" applyBorder="1" applyAlignment="1" applyProtection="1">
      <alignment horizontal="center" vertical="center" wrapText="1"/>
    </xf>
    <xf numFmtId="0" fontId="29" fillId="0" borderId="34" xfId="3" applyFont="1" applyBorder="1" applyAlignment="1">
      <alignment horizontal="center" vertical="center" wrapText="1"/>
    </xf>
    <xf numFmtId="0" fontId="29" fillId="0" borderId="0" xfId="3" applyFont="1" applyBorder="1" applyAlignment="1">
      <alignment horizontal="center" vertical="center" wrapText="1"/>
    </xf>
    <xf numFmtId="3" fontId="28" fillId="0" borderId="11" xfId="3" applyNumberFormat="1" applyFont="1" applyBorder="1" applyAlignment="1">
      <alignment horizontal="right"/>
    </xf>
    <xf numFmtId="0" fontId="30" fillId="0" borderId="33" xfId="3" applyFont="1" applyBorder="1" applyAlignment="1">
      <alignment horizontal="left"/>
    </xf>
    <xf numFmtId="0" fontId="32" fillId="0" borderId="2" xfId="3" applyNumberFormat="1" applyFont="1" applyFill="1" applyBorder="1" applyAlignment="1" applyProtection="1"/>
    <xf numFmtId="3" fontId="28" fillId="0" borderId="11" xfId="3" applyNumberFormat="1" applyFont="1" applyFill="1" applyBorder="1" applyAlignment="1" applyProtection="1">
      <alignment horizontal="right" wrapText="1"/>
    </xf>
    <xf numFmtId="3" fontId="28" fillId="0" borderId="33" xfId="3" applyNumberFormat="1" applyFont="1" applyBorder="1" applyAlignment="1">
      <alignment horizontal="right"/>
    </xf>
    <xf numFmtId="0" fontId="27" fillId="0" borderId="0" xfId="3" applyNumberFormat="1" applyFont="1" applyFill="1" applyBorder="1" applyAlignment="1" applyProtection="1"/>
    <xf numFmtId="0" fontId="28" fillId="0" borderId="2" xfId="3" quotePrefix="1" applyFont="1" applyBorder="1" applyAlignment="1">
      <alignment horizontal="left"/>
    </xf>
    <xf numFmtId="0" fontId="28" fillId="0" borderId="2" xfId="3" applyNumberFormat="1" applyFont="1" applyFill="1" applyBorder="1" applyAlignment="1" applyProtection="1">
      <alignment wrapText="1"/>
    </xf>
    <xf numFmtId="0" fontId="26" fillId="0" borderId="2" xfId="3" applyNumberFormat="1" applyFont="1" applyFill="1" applyBorder="1" applyAlignment="1" applyProtection="1">
      <alignment wrapText="1"/>
    </xf>
    <xf numFmtId="0" fontId="26" fillId="0" borderId="2" xfId="3" applyNumberFormat="1" applyFont="1" applyFill="1" applyBorder="1" applyAlignment="1" applyProtection="1">
      <alignment horizontal="center" wrapText="1"/>
    </xf>
    <xf numFmtId="0" fontId="27" fillId="0" borderId="11" xfId="3" applyNumberFormat="1" applyFont="1" applyFill="1" applyBorder="1" applyAlignment="1" applyProtection="1"/>
    <xf numFmtId="0" fontId="24" fillId="0" borderId="0" xfId="3" quotePrefix="1" applyNumberFormat="1" applyFont="1" applyFill="1" applyBorder="1" applyAlignment="1" applyProtection="1">
      <alignment horizontal="left" wrapText="1"/>
    </xf>
    <xf numFmtId="0" fontId="25" fillId="0" borderId="0" xfId="3" applyNumberFormat="1" applyFont="1" applyFill="1" applyBorder="1" applyAlignment="1" applyProtection="1">
      <alignment horizontal="center"/>
    </xf>
    <xf numFmtId="1" fontId="32" fillId="0" borderId="0" xfId="3" applyNumberFormat="1" applyFont="1" applyAlignment="1">
      <alignment wrapText="1"/>
    </xf>
    <xf numFmtId="0" fontId="32" fillId="0" borderId="0" xfId="3" applyFont="1"/>
    <xf numFmtId="0" fontId="32" fillId="0" borderId="0" xfId="3" applyFont="1" applyAlignment="1">
      <alignment horizontal="right"/>
    </xf>
    <xf numFmtId="1" fontId="6" fillId="2" borderId="22" xfId="3" applyNumberFormat="1" applyFont="1" applyFill="1" applyBorder="1" applyAlignment="1">
      <alignment horizontal="right" vertical="top" wrapText="1"/>
    </xf>
    <xf numFmtId="1" fontId="6" fillId="2" borderId="37" xfId="3" applyNumberFormat="1" applyFont="1" applyFill="1" applyBorder="1" applyAlignment="1">
      <alignment horizontal="left" wrapText="1"/>
    </xf>
    <xf numFmtId="0" fontId="6" fillId="0" borderId="14" xfId="3" applyFont="1" applyBorder="1" applyAlignment="1">
      <alignment vertical="center" wrapText="1"/>
    </xf>
    <xf numFmtId="0" fontId="6" fillId="0" borderId="15" xfId="3" applyFont="1" applyBorder="1" applyAlignment="1">
      <alignment vertical="center" wrapText="1"/>
    </xf>
    <xf numFmtId="0" fontId="6" fillId="0" borderId="38" xfId="3" applyFont="1" applyBorder="1" applyAlignment="1">
      <alignment vertical="center" wrapText="1"/>
    </xf>
    <xf numFmtId="1" fontId="32" fillId="0" borderId="22" xfId="3" applyNumberFormat="1" applyFont="1" applyBorder="1" applyAlignment="1">
      <alignment horizontal="left" wrapText="1"/>
    </xf>
    <xf numFmtId="3" fontId="32" fillId="0" borderId="39" xfId="3" applyNumberFormat="1" applyFont="1" applyBorder="1" applyAlignment="1">
      <alignment horizontal="center" vertical="center" wrapText="1"/>
    </xf>
    <xf numFmtId="3" fontId="32" fillId="0" borderId="20" xfId="3" applyNumberFormat="1" applyFont="1" applyBorder="1"/>
    <xf numFmtId="3" fontId="32" fillId="0" borderId="20" xfId="3" applyNumberFormat="1" applyFont="1" applyBorder="1" applyAlignment="1">
      <alignment horizontal="center" wrapText="1"/>
    </xf>
    <xf numFmtId="3" fontId="32" fillId="0" borderId="20" xfId="3" applyNumberFormat="1" applyFont="1" applyBorder="1" applyAlignment="1">
      <alignment horizontal="center" vertical="center" wrapText="1"/>
    </xf>
    <xf numFmtId="3" fontId="32" fillId="0" borderId="24" xfId="3" applyNumberFormat="1" applyFont="1" applyBorder="1" applyAlignment="1">
      <alignment horizontal="center" vertical="center" wrapText="1"/>
    </xf>
    <xf numFmtId="3" fontId="32" fillId="0" borderId="40" xfId="3" applyNumberFormat="1" applyFont="1" applyBorder="1" applyAlignment="1">
      <alignment horizontal="center" vertical="center" wrapText="1"/>
    </xf>
    <xf numFmtId="1" fontId="32" fillId="0" borderId="41" xfId="3" applyNumberFormat="1" applyFont="1" applyBorder="1" applyAlignment="1">
      <alignment horizontal="left" wrapText="1"/>
    </xf>
    <xf numFmtId="3" fontId="32" fillId="0" borderId="42" xfId="3" applyNumberFormat="1" applyFont="1" applyBorder="1"/>
    <xf numFmtId="3" fontId="32" fillId="0" borderId="31" xfId="3" applyNumberFormat="1" applyFont="1" applyBorder="1"/>
    <xf numFmtId="3" fontId="32" fillId="0" borderId="34" xfId="3" applyNumberFormat="1" applyFont="1" applyBorder="1"/>
    <xf numFmtId="3" fontId="32" fillId="0" borderId="43" xfId="3" applyNumberFormat="1" applyFont="1" applyBorder="1"/>
    <xf numFmtId="1" fontId="32" fillId="0" borderId="41" xfId="3" applyNumberFormat="1" applyFont="1" applyBorder="1" applyAlignment="1">
      <alignment wrapText="1"/>
    </xf>
    <xf numFmtId="1" fontId="32" fillId="0" borderId="44" xfId="3" applyNumberFormat="1" applyFont="1" applyBorder="1" applyAlignment="1">
      <alignment wrapText="1"/>
    </xf>
    <xf numFmtId="3" fontId="32" fillId="0" borderId="45" xfId="3" applyNumberFormat="1" applyFont="1" applyBorder="1"/>
    <xf numFmtId="3" fontId="32" fillId="0" borderId="25" xfId="3" applyNumberFormat="1" applyFont="1" applyBorder="1"/>
    <xf numFmtId="3" fontId="32" fillId="0" borderId="46" xfId="3" applyNumberFormat="1" applyFont="1" applyBorder="1"/>
    <xf numFmtId="3" fontId="32" fillId="0" borderId="47" xfId="3" applyNumberFormat="1" applyFont="1" applyBorder="1"/>
    <xf numFmtId="1" fontId="6" fillId="0" borderId="48" xfId="3" applyNumberFormat="1" applyFont="1" applyBorder="1" applyAlignment="1">
      <alignment wrapText="1"/>
    </xf>
    <xf numFmtId="3" fontId="32" fillId="0" borderId="35" xfId="3" applyNumberFormat="1" applyFont="1" applyBorder="1"/>
    <xf numFmtId="3" fontId="32" fillId="0" borderId="48" xfId="3" applyNumberFormat="1" applyFont="1" applyBorder="1"/>
    <xf numFmtId="3" fontId="32" fillId="0" borderId="36" xfId="3" applyNumberFormat="1" applyFont="1" applyBorder="1"/>
    <xf numFmtId="3" fontId="32" fillId="0" borderId="27" xfId="3" applyNumberFormat="1" applyFont="1" applyBorder="1"/>
    <xf numFmtId="0" fontId="25" fillId="0" borderId="0" xfId="3" applyNumberFormat="1" applyFont="1" applyFill="1" applyBorder="1" applyAlignment="1" applyProtection="1">
      <alignment vertical="center" wrapText="1"/>
    </xf>
    <xf numFmtId="0" fontId="25" fillId="0" borderId="0" xfId="3" applyNumberFormat="1" applyFont="1" applyFill="1" applyBorder="1" applyAlignment="1" applyProtection="1">
      <alignment horizontal="center" vertical="center" wrapText="1"/>
    </xf>
    <xf numFmtId="0" fontId="25" fillId="0" borderId="0" xfId="3" applyNumberFormat="1" applyFont="1" applyFill="1" applyBorder="1" applyAlignment="1" applyProtection="1">
      <alignment horizontal="left" vertical="center" wrapText="1"/>
    </xf>
    <xf numFmtId="1" fontId="6" fillId="0" borderId="22" xfId="3" applyNumberFormat="1" applyFont="1" applyFill="1" applyBorder="1" applyAlignment="1">
      <alignment horizontal="right" vertical="top" wrapText="1"/>
    </xf>
    <xf numFmtId="1" fontId="6" fillId="0" borderId="37" xfId="3" applyNumberFormat="1" applyFont="1" applyFill="1" applyBorder="1" applyAlignment="1">
      <alignment horizontal="left" wrapText="1"/>
    </xf>
    <xf numFmtId="0" fontId="25" fillId="0" borderId="0" xfId="3" applyNumberFormat="1" applyFont="1" applyFill="1" applyBorder="1" applyAlignment="1" applyProtection="1">
      <alignment vertical="center"/>
    </xf>
    <xf numFmtId="0" fontId="33" fillId="0" borderId="0" xfId="3" applyFont="1" applyBorder="1" applyAlignment="1">
      <alignment horizontal="center" vertical="center"/>
    </xf>
    <xf numFmtId="0" fontId="33" fillId="0" borderId="0" xfId="3" applyFont="1" applyBorder="1" applyAlignment="1">
      <alignment vertical="center"/>
    </xf>
    <xf numFmtId="0" fontId="29" fillId="0" borderId="0" xfId="3" applyNumberFormat="1" applyFont="1" applyFill="1" applyBorder="1" applyAlignment="1" applyProtection="1">
      <alignment vertical="center"/>
    </xf>
    <xf numFmtId="0" fontId="34" fillId="0" borderId="0" xfId="3" applyFont="1" applyBorder="1" applyAlignment="1">
      <alignment vertical="center"/>
    </xf>
    <xf numFmtId="0" fontId="35" fillId="0" borderId="0" xfId="3" applyFont="1" applyBorder="1" applyAlignment="1">
      <alignment horizontal="center" vertical="center"/>
    </xf>
    <xf numFmtId="0" fontId="35" fillId="0" borderId="0" xfId="3" quotePrefix="1" applyFont="1" applyBorder="1" applyAlignment="1">
      <alignment horizontal="left" vertical="center"/>
    </xf>
    <xf numFmtId="0" fontId="33" fillId="0" borderId="0" xfId="3" quotePrefix="1" applyFont="1" applyBorder="1" applyAlignment="1">
      <alignment horizontal="center" vertical="center"/>
    </xf>
    <xf numFmtId="0" fontId="33" fillId="0" borderId="0" xfId="3" quotePrefix="1" applyFont="1" applyBorder="1" applyAlignment="1">
      <alignment horizontal="left" vertical="center"/>
    </xf>
    <xf numFmtId="0" fontId="35" fillId="0" borderId="0" xfId="3" quotePrefix="1" applyFont="1" applyBorder="1" applyAlignment="1">
      <alignment horizontal="center" vertical="center"/>
    </xf>
    <xf numFmtId="0" fontId="35" fillId="0" borderId="0" xfId="3" applyFont="1" applyBorder="1" applyAlignment="1">
      <alignment vertical="center"/>
    </xf>
    <xf numFmtId="0" fontId="34" fillId="0" borderId="0" xfId="3" quotePrefix="1" applyFont="1" applyBorder="1" applyAlignment="1">
      <alignment horizontal="left" vertical="center" wrapText="1"/>
    </xf>
    <xf numFmtId="0" fontId="35" fillId="0" borderId="0" xfId="3" quotePrefix="1" applyFont="1" applyBorder="1" applyAlignment="1">
      <alignment horizontal="left" vertical="center" wrapText="1"/>
    </xf>
    <xf numFmtId="0" fontId="34" fillId="0" borderId="0" xfId="3" quotePrefix="1" applyFont="1" applyBorder="1" applyAlignment="1">
      <alignment horizontal="left" vertical="center"/>
    </xf>
    <xf numFmtId="0" fontId="34" fillId="0" borderId="0" xfId="3" applyFont="1" applyBorder="1" applyAlignment="1">
      <alignment horizontal="left" vertical="center"/>
    </xf>
    <xf numFmtId="0" fontId="34" fillId="0" borderId="0" xfId="3" applyFont="1" applyBorder="1" applyAlignment="1">
      <alignment horizontal="center" vertical="center"/>
    </xf>
    <xf numFmtId="0" fontId="36" fillId="0" borderId="0" xfId="3" applyFont="1" applyBorder="1" applyAlignment="1">
      <alignment horizontal="center" vertical="center"/>
    </xf>
    <xf numFmtId="0" fontId="37" fillId="0" borderId="0" xfId="3" quotePrefix="1" applyNumberFormat="1" applyFont="1" applyFill="1" applyBorder="1" applyAlignment="1" applyProtection="1">
      <alignment horizontal="center" vertical="center"/>
    </xf>
    <xf numFmtId="3" fontId="37" fillId="0" borderId="0" xfId="3" applyNumberFormat="1" applyFont="1" applyFill="1" applyBorder="1" applyAlignment="1" applyProtection="1"/>
    <xf numFmtId="0" fontId="34" fillId="0" borderId="2" xfId="3" quotePrefix="1" applyFont="1" applyBorder="1" applyAlignment="1">
      <alignment horizontal="left" vertical="center" wrapText="1"/>
    </xf>
    <xf numFmtId="0" fontId="34" fillId="0" borderId="2" xfId="3" quotePrefix="1" applyFont="1" applyBorder="1" applyAlignment="1">
      <alignment horizontal="center" vertical="center" wrapText="1"/>
    </xf>
    <xf numFmtId="0" fontId="29" fillId="0" borderId="2" xfId="3" quotePrefix="1" applyNumberFormat="1" applyFont="1" applyFill="1" applyBorder="1" applyAlignment="1" applyProtection="1">
      <alignment horizontal="left" vertical="center"/>
    </xf>
    <xf numFmtId="0" fontId="25" fillId="0" borderId="0" xfId="3" quotePrefix="1" applyNumberFormat="1" applyFont="1" applyFill="1" applyBorder="1" applyAlignment="1" applyProtection="1">
      <alignment horizontal="center" vertical="center"/>
    </xf>
    <xf numFmtId="3" fontId="25" fillId="0" borderId="0" xfId="3" quotePrefix="1" applyNumberFormat="1" applyFont="1" applyFill="1" applyBorder="1" applyAlignment="1" applyProtection="1">
      <alignment horizontal="left"/>
    </xf>
    <xf numFmtId="3" fontId="29" fillId="0" borderId="0" xfId="3" quotePrefix="1" applyNumberFormat="1" applyFont="1" applyFill="1" applyBorder="1" applyAlignment="1" applyProtection="1">
      <alignment horizontal="left"/>
    </xf>
    <xf numFmtId="3" fontId="25" fillId="0" borderId="0" xfId="3" applyNumberFormat="1" applyFont="1" applyFill="1" applyBorder="1" applyAlignment="1" applyProtection="1"/>
    <xf numFmtId="3" fontId="29" fillId="0" borderId="0" xfId="3" quotePrefix="1" applyNumberFormat="1" applyFont="1" applyFill="1" applyBorder="1" applyAlignment="1" applyProtection="1">
      <alignment horizontal="left" wrapText="1"/>
    </xf>
    <xf numFmtId="3" fontId="29" fillId="0" borderId="0" xfId="3" applyNumberFormat="1" applyFont="1" applyFill="1" applyBorder="1" applyAlignment="1" applyProtection="1"/>
    <xf numFmtId="0" fontId="28" fillId="0" borderId="0" xfId="3" quotePrefix="1" applyFont="1" applyBorder="1" applyAlignment="1">
      <alignment horizontal="left" vertical="center"/>
    </xf>
    <xf numFmtId="3" fontId="25" fillId="0" borderId="0" xfId="3" applyNumberFormat="1" applyFont="1" applyFill="1" applyBorder="1" applyAlignment="1" applyProtection="1">
      <alignment horizontal="left"/>
    </xf>
    <xf numFmtId="0" fontId="28" fillId="0" borderId="0" xfId="3" applyNumberFormat="1" applyFont="1" applyFill="1" applyBorder="1" applyAlignment="1" applyProtection="1">
      <alignment vertical="center"/>
    </xf>
    <xf numFmtId="0" fontId="29" fillId="0" borderId="0" xfId="3" applyNumberFormat="1" applyFont="1" applyFill="1" applyBorder="1" applyAlignment="1" applyProtection="1">
      <alignment horizontal="center" vertical="center"/>
    </xf>
    <xf numFmtId="0" fontId="29" fillId="0" borderId="0" xfId="3" applyNumberFormat="1" applyFont="1" applyFill="1" applyBorder="1" applyAlignment="1" applyProtection="1"/>
    <xf numFmtId="0" fontId="25" fillId="0" borderId="0" xfId="3" applyNumberFormat="1" applyFont="1" applyFill="1" applyBorder="1" applyAlignment="1" applyProtection="1">
      <alignment horizontal="center" vertical="center"/>
    </xf>
    <xf numFmtId="0" fontId="29" fillId="0" borderId="0" xfId="3" quotePrefix="1" applyNumberFormat="1" applyFont="1" applyFill="1" applyBorder="1" applyAlignment="1" applyProtection="1">
      <alignment horizontal="left"/>
    </xf>
    <xf numFmtId="3" fontId="7" fillId="0" borderId="20" xfId="0" applyNumberFormat="1" applyFont="1" applyBorder="1" applyAlignment="1">
      <alignment horizontal="right" wrapText="1"/>
    </xf>
    <xf numFmtId="0" fontId="11" fillId="0" borderId="11" xfId="0" applyNumberFormat="1" applyFont="1" applyBorder="1" applyAlignment="1">
      <alignment horizontal="left"/>
    </xf>
    <xf numFmtId="0" fontId="7" fillId="0" borderId="23" xfId="0" quotePrefix="1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3" fontId="7" fillId="0" borderId="22" xfId="0" quotePrefix="1" applyNumberFormat="1" applyFont="1" applyFill="1" applyBorder="1" applyAlignment="1">
      <alignment horizontal="center" vertical="center" wrapText="1"/>
    </xf>
    <xf numFmtId="0" fontId="11" fillId="0" borderId="11" xfId="0" applyNumberFormat="1" applyFont="1" applyBorder="1" applyAlignment="1">
      <alignment wrapText="1"/>
    </xf>
    <xf numFmtId="0" fontId="6" fillId="0" borderId="20" xfId="3" applyFont="1" applyBorder="1" applyAlignment="1">
      <alignment vertical="center" wrapText="1"/>
    </xf>
    <xf numFmtId="3" fontId="32" fillId="0" borderId="30" xfId="3" applyNumberFormat="1" applyFont="1" applyBorder="1" applyAlignment="1">
      <alignment horizontal="center" wrapText="1"/>
    </xf>
    <xf numFmtId="3" fontId="11" fillId="0" borderId="30" xfId="0" applyNumberFormat="1" applyFont="1" applyBorder="1" applyAlignment="1">
      <alignment horizontal="right" wrapText="1"/>
    </xf>
    <xf numFmtId="1" fontId="6" fillId="0" borderId="44" xfId="3" applyNumberFormat="1" applyFont="1" applyBorder="1" applyAlignment="1">
      <alignment wrapText="1"/>
    </xf>
    <xf numFmtId="0" fontId="11" fillId="0" borderId="11" xfId="0" applyNumberFormat="1" applyFont="1" applyBorder="1" applyAlignment="1">
      <alignment horizontal="left" vertical="center" wrapText="1"/>
    </xf>
    <xf numFmtId="3" fontId="32" fillId="0" borderId="20" xfId="3" applyNumberFormat="1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0" borderId="35" xfId="3" applyNumberFormat="1" applyFont="1" applyBorder="1" applyAlignment="1">
      <alignment horizontal="center"/>
    </xf>
    <xf numFmtId="3" fontId="6" fillId="0" borderId="36" xfId="3" applyNumberFormat="1" applyFont="1" applyBorder="1" applyAlignment="1">
      <alignment horizontal="center"/>
    </xf>
    <xf numFmtId="3" fontId="6" fillId="0" borderId="27" xfId="3" applyNumberFormat="1" applyFont="1" applyBorder="1" applyAlignment="1">
      <alignment horizontal="center"/>
    </xf>
    <xf numFmtId="0" fontId="24" fillId="0" borderId="1" xfId="3" quotePrefix="1" applyNumberFormat="1" applyFont="1" applyFill="1" applyBorder="1" applyAlignment="1" applyProtection="1">
      <alignment horizontal="left" wrapText="1"/>
    </xf>
    <xf numFmtId="0" fontId="27" fillId="0" borderId="1" xfId="3" applyNumberFormat="1" applyFont="1" applyFill="1" applyBorder="1" applyAlignment="1" applyProtection="1">
      <alignment wrapText="1"/>
    </xf>
    <xf numFmtId="0" fontId="24" fillId="0" borderId="0" xfId="3" applyNumberFormat="1" applyFont="1" applyFill="1" applyBorder="1" applyAlignment="1" applyProtection="1">
      <alignment horizontal="center" vertical="center" wrapText="1"/>
    </xf>
    <xf numFmtId="0" fontId="30" fillId="0" borderId="35" xfId="3" applyFont="1" applyFill="1" applyBorder="1" applyAlignment="1">
      <alignment horizontal="center" vertical="center"/>
    </xf>
    <xf numFmtId="0" fontId="31" fillId="0" borderId="36" xfId="3" applyFont="1" applyFill="1" applyBorder="1" applyAlignment="1">
      <alignment horizontal="center" vertical="center"/>
    </xf>
    <xf numFmtId="0" fontId="31" fillId="0" borderId="27" xfId="3" applyFont="1" applyFill="1" applyBorder="1" applyAlignment="1">
      <alignment horizontal="center" vertical="center"/>
    </xf>
    <xf numFmtId="3" fontId="6" fillId="0" borderId="37" xfId="3" applyNumberFormat="1" applyFont="1" applyBorder="1" applyAlignment="1">
      <alignment horizontal="center"/>
    </xf>
    <xf numFmtId="3" fontId="6" fillId="0" borderId="49" xfId="3" applyNumberFormat="1" applyFont="1" applyBorder="1" applyAlignment="1">
      <alignment horizontal="center"/>
    </xf>
    <xf numFmtId="3" fontId="6" fillId="0" borderId="50" xfId="3" applyNumberFormat="1" applyFont="1" applyBorder="1" applyAlignment="1">
      <alignment horizontal="center"/>
    </xf>
    <xf numFmtId="0" fontId="30" fillId="0" borderId="33" xfId="3" quotePrefix="1" applyFont="1" applyBorder="1" applyAlignment="1">
      <alignment horizontal="left"/>
    </xf>
    <xf numFmtId="0" fontId="32" fillId="0" borderId="2" xfId="3" applyNumberFormat="1" applyFont="1" applyFill="1" applyBorder="1" applyAlignment="1" applyProtection="1"/>
    <xf numFmtId="0" fontId="25" fillId="0" borderId="0" xfId="3" applyNumberFormat="1" applyFont="1" applyFill="1" applyBorder="1" applyAlignment="1" applyProtection="1">
      <alignment vertical="center" wrapText="1"/>
    </xf>
    <xf numFmtId="0" fontId="25" fillId="0" borderId="0" xfId="3" applyNumberFormat="1" applyFont="1" applyFill="1" applyBorder="1" applyAlignment="1" applyProtection="1"/>
    <xf numFmtId="0" fontId="30" fillId="0" borderId="33" xfId="3" applyNumberFormat="1" applyFont="1" applyFill="1" applyBorder="1" applyAlignment="1" applyProtection="1">
      <alignment horizontal="left" wrapText="1"/>
    </xf>
    <xf numFmtId="0" fontId="31" fillId="0" borderId="2" xfId="3" applyNumberFormat="1" applyFont="1" applyFill="1" applyBorder="1" applyAlignment="1" applyProtection="1">
      <alignment wrapText="1"/>
    </xf>
    <xf numFmtId="0" fontId="30" fillId="0" borderId="33" xfId="3" quotePrefix="1" applyNumberFormat="1" applyFont="1" applyFill="1" applyBorder="1" applyAlignment="1" applyProtection="1">
      <alignment horizontal="left" wrapText="1"/>
    </xf>
    <xf numFmtId="0" fontId="32" fillId="0" borderId="2" xfId="3" applyNumberFormat="1" applyFont="1" applyFill="1" applyBorder="1" applyAlignment="1" applyProtection="1">
      <alignment wrapText="1"/>
    </xf>
    <xf numFmtId="0" fontId="27" fillId="0" borderId="0" xfId="3" applyNumberFormat="1" applyFont="1" applyFill="1" applyBorder="1" applyAlignment="1" applyProtection="1">
      <alignment horizontal="center" vertical="center" wrapText="1"/>
    </xf>
    <xf numFmtId="0" fontId="28" fillId="0" borderId="33" xfId="3" applyNumberFormat="1" applyFont="1" applyFill="1" applyBorder="1" applyAlignment="1" applyProtection="1">
      <alignment horizontal="left" wrapText="1"/>
    </xf>
    <xf numFmtId="0" fontId="26" fillId="0" borderId="2" xfId="3" applyNumberFormat="1" applyFont="1" applyFill="1" applyBorder="1" applyAlignment="1" applyProtection="1">
      <alignment wrapText="1"/>
    </xf>
    <xf numFmtId="0" fontId="25" fillId="0" borderId="2" xfId="3" applyNumberFormat="1" applyFont="1" applyFill="1" applyBorder="1" applyAlignment="1" applyProtection="1"/>
    <xf numFmtId="0" fontId="24" fillId="0" borderId="0" xfId="3" quotePrefix="1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">
    <cellStyle name="Comma" xfId="1" builtinId="3"/>
    <cellStyle name="Normal" xfId="0" builtinId="0"/>
    <cellStyle name="Normalno 2" xfId="3"/>
    <cellStyle name="Obično_List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17253</xdr:colOff>
      <xdr:row>2</xdr:row>
      <xdr:rowOff>17253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7253" y="491706"/>
          <a:ext cx="948905" cy="15527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8626</xdr:colOff>
      <xdr:row>2</xdr:row>
      <xdr:rowOff>17253</xdr:rowOff>
    </xdr:from>
    <xdr:to>
      <xdr:col>0</xdr:col>
      <xdr:colOff>957532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626" y="491706"/>
          <a:ext cx="948906" cy="15527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17253</xdr:colOff>
      <xdr:row>16</xdr:row>
      <xdr:rowOff>17253</xdr:rowOff>
    </xdr:from>
    <xdr:to>
      <xdr:col>1</xdr:col>
      <xdr:colOff>0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7253" y="4459857"/>
          <a:ext cx="948905" cy="15009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8626</xdr:colOff>
      <xdr:row>16</xdr:row>
      <xdr:rowOff>17253</xdr:rowOff>
    </xdr:from>
    <xdr:to>
      <xdr:col>0</xdr:col>
      <xdr:colOff>957532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8626" y="4459857"/>
          <a:ext cx="948906" cy="15009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17253</xdr:colOff>
      <xdr:row>30</xdr:row>
      <xdr:rowOff>17253</xdr:rowOff>
    </xdr:from>
    <xdr:to>
      <xdr:col>1</xdr:col>
      <xdr:colOff>0</xdr:colOff>
      <xdr:row>32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7253" y="8376249"/>
          <a:ext cx="948905" cy="1552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8626</xdr:colOff>
      <xdr:row>30</xdr:row>
      <xdr:rowOff>17253</xdr:rowOff>
    </xdr:from>
    <xdr:to>
      <xdr:col>0</xdr:col>
      <xdr:colOff>957532</xdr:colOff>
      <xdr:row>32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8626" y="8376249"/>
          <a:ext cx="948906" cy="1552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25" zoomScaleNormal="100" workbookViewId="0">
      <selection activeCell="B43" sqref="B43:H43"/>
    </sheetView>
  </sheetViews>
  <sheetFormatPr defaultColWidth="10" defaultRowHeight="12.75" x14ac:dyDescent="0.2"/>
  <cols>
    <col min="1" max="1" width="14" style="162" customWidth="1"/>
    <col min="2" max="3" width="15.28515625" style="162" customWidth="1"/>
    <col min="4" max="4" width="15.28515625" style="195" customWidth="1"/>
    <col min="5" max="8" width="15.28515625" style="101" customWidth="1"/>
    <col min="9" max="9" width="6.85546875" style="101" customWidth="1"/>
    <col min="10" max="10" width="12.28515625" style="101" customWidth="1"/>
    <col min="11" max="11" width="6.85546875" style="101" customWidth="1"/>
    <col min="12" max="256" width="10" style="101"/>
    <col min="257" max="257" width="14" style="101" customWidth="1"/>
    <col min="258" max="264" width="15.28515625" style="101" customWidth="1"/>
    <col min="265" max="265" width="6.85546875" style="101" customWidth="1"/>
    <col min="266" max="266" width="12.28515625" style="101" customWidth="1"/>
    <col min="267" max="267" width="6.85546875" style="101" customWidth="1"/>
    <col min="268" max="512" width="10" style="101"/>
    <col min="513" max="513" width="14" style="101" customWidth="1"/>
    <col min="514" max="520" width="15.28515625" style="101" customWidth="1"/>
    <col min="521" max="521" width="6.85546875" style="101" customWidth="1"/>
    <col min="522" max="522" width="12.28515625" style="101" customWidth="1"/>
    <col min="523" max="523" width="6.85546875" style="101" customWidth="1"/>
    <col min="524" max="768" width="10" style="101"/>
    <col min="769" max="769" width="14" style="101" customWidth="1"/>
    <col min="770" max="776" width="15.28515625" style="101" customWidth="1"/>
    <col min="777" max="777" width="6.85546875" style="101" customWidth="1"/>
    <col min="778" max="778" width="12.28515625" style="101" customWidth="1"/>
    <col min="779" max="779" width="6.85546875" style="101" customWidth="1"/>
    <col min="780" max="1024" width="10" style="101"/>
    <col min="1025" max="1025" width="14" style="101" customWidth="1"/>
    <col min="1026" max="1032" width="15.28515625" style="101" customWidth="1"/>
    <col min="1033" max="1033" width="6.85546875" style="101" customWidth="1"/>
    <col min="1034" max="1034" width="12.28515625" style="101" customWidth="1"/>
    <col min="1035" max="1035" width="6.85546875" style="101" customWidth="1"/>
    <col min="1036" max="1280" width="10" style="101"/>
    <col min="1281" max="1281" width="14" style="101" customWidth="1"/>
    <col min="1282" max="1288" width="15.28515625" style="101" customWidth="1"/>
    <col min="1289" max="1289" width="6.85546875" style="101" customWidth="1"/>
    <col min="1290" max="1290" width="12.28515625" style="101" customWidth="1"/>
    <col min="1291" max="1291" width="6.85546875" style="101" customWidth="1"/>
    <col min="1292" max="1536" width="10" style="101"/>
    <col min="1537" max="1537" width="14" style="101" customWidth="1"/>
    <col min="1538" max="1544" width="15.28515625" style="101" customWidth="1"/>
    <col min="1545" max="1545" width="6.85546875" style="101" customWidth="1"/>
    <col min="1546" max="1546" width="12.28515625" style="101" customWidth="1"/>
    <col min="1547" max="1547" width="6.85546875" style="101" customWidth="1"/>
    <col min="1548" max="1792" width="10" style="101"/>
    <col min="1793" max="1793" width="14" style="101" customWidth="1"/>
    <col min="1794" max="1800" width="15.28515625" style="101" customWidth="1"/>
    <col min="1801" max="1801" width="6.85546875" style="101" customWidth="1"/>
    <col min="1802" max="1802" width="12.28515625" style="101" customWidth="1"/>
    <col min="1803" max="1803" width="6.85546875" style="101" customWidth="1"/>
    <col min="1804" max="2048" width="10" style="101"/>
    <col min="2049" max="2049" width="14" style="101" customWidth="1"/>
    <col min="2050" max="2056" width="15.28515625" style="101" customWidth="1"/>
    <col min="2057" max="2057" width="6.85546875" style="101" customWidth="1"/>
    <col min="2058" max="2058" width="12.28515625" style="101" customWidth="1"/>
    <col min="2059" max="2059" width="6.85546875" style="101" customWidth="1"/>
    <col min="2060" max="2304" width="10" style="101"/>
    <col min="2305" max="2305" width="14" style="101" customWidth="1"/>
    <col min="2306" max="2312" width="15.28515625" style="101" customWidth="1"/>
    <col min="2313" max="2313" width="6.85546875" style="101" customWidth="1"/>
    <col min="2314" max="2314" width="12.28515625" style="101" customWidth="1"/>
    <col min="2315" max="2315" width="6.85546875" style="101" customWidth="1"/>
    <col min="2316" max="2560" width="10" style="101"/>
    <col min="2561" max="2561" width="14" style="101" customWidth="1"/>
    <col min="2562" max="2568" width="15.28515625" style="101" customWidth="1"/>
    <col min="2569" max="2569" width="6.85546875" style="101" customWidth="1"/>
    <col min="2570" max="2570" width="12.28515625" style="101" customWidth="1"/>
    <col min="2571" max="2571" width="6.85546875" style="101" customWidth="1"/>
    <col min="2572" max="2816" width="10" style="101"/>
    <col min="2817" max="2817" width="14" style="101" customWidth="1"/>
    <col min="2818" max="2824" width="15.28515625" style="101" customWidth="1"/>
    <col min="2825" max="2825" width="6.85546875" style="101" customWidth="1"/>
    <col min="2826" max="2826" width="12.28515625" style="101" customWidth="1"/>
    <col min="2827" max="2827" width="6.85546875" style="101" customWidth="1"/>
    <col min="2828" max="3072" width="10" style="101"/>
    <col min="3073" max="3073" width="14" style="101" customWidth="1"/>
    <col min="3074" max="3080" width="15.28515625" style="101" customWidth="1"/>
    <col min="3081" max="3081" width="6.85546875" style="101" customWidth="1"/>
    <col min="3082" max="3082" width="12.28515625" style="101" customWidth="1"/>
    <col min="3083" max="3083" width="6.85546875" style="101" customWidth="1"/>
    <col min="3084" max="3328" width="10" style="101"/>
    <col min="3329" max="3329" width="14" style="101" customWidth="1"/>
    <col min="3330" max="3336" width="15.28515625" style="101" customWidth="1"/>
    <col min="3337" max="3337" width="6.85546875" style="101" customWidth="1"/>
    <col min="3338" max="3338" width="12.28515625" style="101" customWidth="1"/>
    <col min="3339" max="3339" width="6.85546875" style="101" customWidth="1"/>
    <col min="3340" max="3584" width="10" style="101"/>
    <col min="3585" max="3585" width="14" style="101" customWidth="1"/>
    <col min="3586" max="3592" width="15.28515625" style="101" customWidth="1"/>
    <col min="3593" max="3593" width="6.85546875" style="101" customWidth="1"/>
    <col min="3594" max="3594" width="12.28515625" style="101" customWidth="1"/>
    <col min="3595" max="3595" width="6.85546875" style="101" customWidth="1"/>
    <col min="3596" max="3840" width="10" style="101"/>
    <col min="3841" max="3841" width="14" style="101" customWidth="1"/>
    <col min="3842" max="3848" width="15.28515625" style="101" customWidth="1"/>
    <col min="3849" max="3849" width="6.85546875" style="101" customWidth="1"/>
    <col min="3850" max="3850" width="12.28515625" style="101" customWidth="1"/>
    <col min="3851" max="3851" width="6.85546875" style="101" customWidth="1"/>
    <col min="3852" max="4096" width="10" style="101"/>
    <col min="4097" max="4097" width="14" style="101" customWidth="1"/>
    <col min="4098" max="4104" width="15.28515625" style="101" customWidth="1"/>
    <col min="4105" max="4105" width="6.85546875" style="101" customWidth="1"/>
    <col min="4106" max="4106" width="12.28515625" style="101" customWidth="1"/>
    <col min="4107" max="4107" width="6.85546875" style="101" customWidth="1"/>
    <col min="4108" max="4352" width="10" style="101"/>
    <col min="4353" max="4353" width="14" style="101" customWidth="1"/>
    <col min="4354" max="4360" width="15.28515625" style="101" customWidth="1"/>
    <col min="4361" max="4361" width="6.85546875" style="101" customWidth="1"/>
    <col min="4362" max="4362" width="12.28515625" style="101" customWidth="1"/>
    <col min="4363" max="4363" width="6.85546875" style="101" customWidth="1"/>
    <col min="4364" max="4608" width="10" style="101"/>
    <col min="4609" max="4609" width="14" style="101" customWidth="1"/>
    <col min="4610" max="4616" width="15.28515625" style="101" customWidth="1"/>
    <col min="4617" max="4617" width="6.85546875" style="101" customWidth="1"/>
    <col min="4618" max="4618" width="12.28515625" style="101" customWidth="1"/>
    <col min="4619" max="4619" width="6.85546875" style="101" customWidth="1"/>
    <col min="4620" max="4864" width="10" style="101"/>
    <col min="4865" max="4865" width="14" style="101" customWidth="1"/>
    <col min="4866" max="4872" width="15.28515625" style="101" customWidth="1"/>
    <col min="4873" max="4873" width="6.85546875" style="101" customWidth="1"/>
    <col min="4874" max="4874" width="12.28515625" style="101" customWidth="1"/>
    <col min="4875" max="4875" width="6.85546875" style="101" customWidth="1"/>
    <col min="4876" max="5120" width="10" style="101"/>
    <col min="5121" max="5121" width="14" style="101" customWidth="1"/>
    <col min="5122" max="5128" width="15.28515625" style="101" customWidth="1"/>
    <col min="5129" max="5129" width="6.85546875" style="101" customWidth="1"/>
    <col min="5130" max="5130" width="12.28515625" style="101" customWidth="1"/>
    <col min="5131" max="5131" width="6.85546875" style="101" customWidth="1"/>
    <col min="5132" max="5376" width="10" style="101"/>
    <col min="5377" max="5377" width="14" style="101" customWidth="1"/>
    <col min="5378" max="5384" width="15.28515625" style="101" customWidth="1"/>
    <col min="5385" max="5385" width="6.85546875" style="101" customWidth="1"/>
    <col min="5386" max="5386" width="12.28515625" style="101" customWidth="1"/>
    <col min="5387" max="5387" width="6.85546875" style="101" customWidth="1"/>
    <col min="5388" max="5632" width="10" style="101"/>
    <col min="5633" max="5633" width="14" style="101" customWidth="1"/>
    <col min="5634" max="5640" width="15.28515625" style="101" customWidth="1"/>
    <col min="5641" max="5641" width="6.85546875" style="101" customWidth="1"/>
    <col min="5642" max="5642" width="12.28515625" style="101" customWidth="1"/>
    <col min="5643" max="5643" width="6.85546875" style="101" customWidth="1"/>
    <col min="5644" max="5888" width="10" style="101"/>
    <col min="5889" max="5889" width="14" style="101" customWidth="1"/>
    <col min="5890" max="5896" width="15.28515625" style="101" customWidth="1"/>
    <col min="5897" max="5897" width="6.85546875" style="101" customWidth="1"/>
    <col min="5898" max="5898" width="12.28515625" style="101" customWidth="1"/>
    <col min="5899" max="5899" width="6.85546875" style="101" customWidth="1"/>
    <col min="5900" max="6144" width="10" style="101"/>
    <col min="6145" max="6145" width="14" style="101" customWidth="1"/>
    <col min="6146" max="6152" width="15.28515625" style="101" customWidth="1"/>
    <col min="6153" max="6153" width="6.85546875" style="101" customWidth="1"/>
    <col min="6154" max="6154" width="12.28515625" style="101" customWidth="1"/>
    <col min="6155" max="6155" width="6.85546875" style="101" customWidth="1"/>
    <col min="6156" max="6400" width="10" style="101"/>
    <col min="6401" max="6401" width="14" style="101" customWidth="1"/>
    <col min="6402" max="6408" width="15.28515625" style="101" customWidth="1"/>
    <col min="6409" max="6409" width="6.85546875" style="101" customWidth="1"/>
    <col min="6410" max="6410" width="12.28515625" style="101" customWidth="1"/>
    <col min="6411" max="6411" width="6.85546875" style="101" customWidth="1"/>
    <col min="6412" max="6656" width="10" style="101"/>
    <col min="6657" max="6657" width="14" style="101" customWidth="1"/>
    <col min="6658" max="6664" width="15.28515625" style="101" customWidth="1"/>
    <col min="6665" max="6665" width="6.85546875" style="101" customWidth="1"/>
    <col min="6666" max="6666" width="12.28515625" style="101" customWidth="1"/>
    <col min="6667" max="6667" width="6.85546875" style="101" customWidth="1"/>
    <col min="6668" max="6912" width="10" style="101"/>
    <col min="6913" max="6913" width="14" style="101" customWidth="1"/>
    <col min="6914" max="6920" width="15.28515625" style="101" customWidth="1"/>
    <col min="6921" max="6921" width="6.85546875" style="101" customWidth="1"/>
    <col min="6922" max="6922" width="12.28515625" style="101" customWidth="1"/>
    <col min="6923" max="6923" width="6.85546875" style="101" customWidth="1"/>
    <col min="6924" max="7168" width="10" style="101"/>
    <col min="7169" max="7169" width="14" style="101" customWidth="1"/>
    <col min="7170" max="7176" width="15.28515625" style="101" customWidth="1"/>
    <col min="7177" max="7177" width="6.85546875" style="101" customWidth="1"/>
    <col min="7178" max="7178" width="12.28515625" style="101" customWidth="1"/>
    <col min="7179" max="7179" width="6.85546875" style="101" customWidth="1"/>
    <col min="7180" max="7424" width="10" style="101"/>
    <col min="7425" max="7425" width="14" style="101" customWidth="1"/>
    <col min="7426" max="7432" width="15.28515625" style="101" customWidth="1"/>
    <col min="7433" max="7433" width="6.85546875" style="101" customWidth="1"/>
    <col min="7434" max="7434" width="12.28515625" style="101" customWidth="1"/>
    <col min="7435" max="7435" width="6.85546875" style="101" customWidth="1"/>
    <col min="7436" max="7680" width="10" style="101"/>
    <col min="7681" max="7681" width="14" style="101" customWidth="1"/>
    <col min="7682" max="7688" width="15.28515625" style="101" customWidth="1"/>
    <col min="7689" max="7689" width="6.85546875" style="101" customWidth="1"/>
    <col min="7690" max="7690" width="12.28515625" style="101" customWidth="1"/>
    <col min="7691" max="7691" width="6.85546875" style="101" customWidth="1"/>
    <col min="7692" max="7936" width="10" style="101"/>
    <col min="7937" max="7937" width="14" style="101" customWidth="1"/>
    <col min="7938" max="7944" width="15.28515625" style="101" customWidth="1"/>
    <col min="7945" max="7945" width="6.85546875" style="101" customWidth="1"/>
    <col min="7946" max="7946" width="12.28515625" style="101" customWidth="1"/>
    <col min="7947" max="7947" width="6.85546875" style="101" customWidth="1"/>
    <col min="7948" max="8192" width="10" style="101"/>
    <col min="8193" max="8193" width="14" style="101" customWidth="1"/>
    <col min="8194" max="8200" width="15.28515625" style="101" customWidth="1"/>
    <col min="8201" max="8201" width="6.85546875" style="101" customWidth="1"/>
    <col min="8202" max="8202" width="12.28515625" style="101" customWidth="1"/>
    <col min="8203" max="8203" width="6.85546875" style="101" customWidth="1"/>
    <col min="8204" max="8448" width="10" style="101"/>
    <col min="8449" max="8449" width="14" style="101" customWidth="1"/>
    <col min="8450" max="8456" width="15.28515625" style="101" customWidth="1"/>
    <col min="8457" max="8457" width="6.85546875" style="101" customWidth="1"/>
    <col min="8458" max="8458" width="12.28515625" style="101" customWidth="1"/>
    <col min="8459" max="8459" width="6.85546875" style="101" customWidth="1"/>
    <col min="8460" max="8704" width="10" style="101"/>
    <col min="8705" max="8705" width="14" style="101" customWidth="1"/>
    <col min="8706" max="8712" width="15.28515625" style="101" customWidth="1"/>
    <col min="8713" max="8713" width="6.85546875" style="101" customWidth="1"/>
    <col min="8714" max="8714" width="12.28515625" style="101" customWidth="1"/>
    <col min="8715" max="8715" width="6.85546875" style="101" customWidth="1"/>
    <col min="8716" max="8960" width="10" style="101"/>
    <col min="8961" max="8961" width="14" style="101" customWidth="1"/>
    <col min="8962" max="8968" width="15.28515625" style="101" customWidth="1"/>
    <col min="8969" max="8969" width="6.85546875" style="101" customWidth="1"/>
    <col min="8970" max="8970" width="12.28515625" style="101" customWidth="1"/>
    <col min="8971" max="8971" width="6.85546875" style="101" customWidth="1"/>
    <col min="8972" max="9216" width="10" style="101"/>
    <col min="9217" max="9217" width="14" style="101" customWidth="1"/>
    <col min="9218" max="9224" width="15.28515625" style="101" customWidth="1"/>
    <col min="9225" max="9225" width="6.85546875" style="101" customWidth="1"/>
    <col min="9226" max="9226" width="12.28515625" style="101" customWidth="1"/>
    <col min="9227" max="9227" width="6.85546875" style="101" customWidth="1"/>
    <col min="9228" max="9472" width="10" style="101"/>
    <col min="9473" max="9473" width="14" style="101" customWidth="1"/>
    <col min="9474" max="9480" width="15.28515625" style="101" customWidth="1"/>
    <col min="9481" max="9481" width="6.85546875" style="101" customWidth="1"/>
    <col min="9482" max="9482" width="12.28515625" style="101" customWidth="1"/>
    <col min="9483" max="9483" width="6.85546875" style="101" customWidth="1"/>
    <col min="9484" max="9728" width="10" style="101"/>
    <col min="9729" max="9729" width="14" style="101" customWidth="1"/>
    <col min="9730" max="9736" width="15.28515625" style="101" customWidth="1"/>
    <col min="9737" max="9737" width="6.85546875" style="101" customWidth="1"/>
    <col min="9738" max="9738" width="12.28515625" style="101" customWidth="1"/>
    <col min="9739" max="9739" width="6.85546875" style="101" customWidth="1"/>
    <col min="9740" max="9984" width="10" style="101"/>
    <col min="9985" max="9985" width="14" style="101" customWidth="1"/>
    <col min="9986" max="9992" width="15.28515625" style="101" customWidth="1"/>
    <col min="9993" max="9993" width="6.85546875" style="101" customWidth="1"/>
    <col min="9994" max="9994" width="12.28515625" style="101" customWidth="1"/>
    <col min="9995" max="9995" width="6.85546875" style="101" customWidth="1"/>
    <col min="9996" max="10240" width="10" style="101"/>
    <col min="10241" max="10241" width="14" style="101" customWidth="1"/>
    <col min="10242" max="10248" width="15.28515625" style="101" customWidth="1"/>
    <col min="10249" max="10249" width="6.85546875" style="101" customWidth="1"/>
    <col min="10250" max="10250" width="12.28515625" style="101" customWidth="1"/>
    <col min="10251" max="10251" width="6.85546875" style="101" customWidth="1"/>
    <col min="10252" max="10496" width="10" style="101"/>
    <col min="10497" max="10497" width="14" style="101" customWidth="1"/>
    <col min="10498" max="10504" width="15.28515625" style="101" customWidth="1"/>
    <col min="10505" max="10505" width="6.85546875" style="101" customWidth="1"/>
    <col min="10506" max="10506" width="12.28515625" style="101" customWidth="1"/>
    <col min="10507" max="10507" width="6.85546875" style="101" customWidth="1"/>
    <col min="10508" max="10752" width="10" style="101"/>
    <col min="10753" max="10753" width="14" style="101" customWidth="1"/>
    <col min="10754" max="10760" width="15.28515625" style="101" customWidth="1"/>
    <col min="10761" max="10761" width="6.85546875" style="101" customWidth="1"/>
    <col min="10762" max="10762" width="12.28515625" style="101" customWidth="1"/>
    <col min="10763" max="10763" width="6.85546875" style="101" customWidth="1"/>
    <col min="10764" max="11008" width="10" style="101"/>
    <col min="11009" max="11009" width="14" style="101" customWidth="1"/>
    <col min="11010" max="11016" width="15.28515625" style="101" customWidth="1"/>
    <col min="11017" max="11017" width="6.85546875" style="101" customWidth="1"/>
    <col min="11018" max="11018" width="12.28515625" style="101" customWidth="1"/>
    <col min="11019" max="11019" width="6.85546875" style="101" customWidth="1"/>
    <col min="11020" max="11264" width="10" style="101"/>
    <col min="11265" max="11265" width="14" style="101" customWidth="1"/>
    <col min="11266" max="11272" width="15.28515625" style="101" customWidth="1"/>
    <col min="11273" max="11273" width="6.85546875" style="101" customWidth="1"/>
    <col min="11274" max="11274" width="12.28515625" style="101" customWidth="1"/>
    <col min="11275" max="11275" width="6.85546875" style="101" customWidth="1"/>
    <col min="11276" max="11520" width="10" style="101"/>
    <col min="11521" max="11521" width="14" style="101" customWidth="1"/>
    <col min="11522" max="11528" width="15.28515625" style="101" customWidth="1"/>
    <col min="11529" max="11529" width="6.85546875" style="101" customWidth="1"/>
    <col min="11530" max="11530" width="12.28515625" style="101" customWidth="1"/>
    <col min="11531" max="11531" width="6.85546875" style="101" customWidth="1"/>
    <col min="11532" max="11776" width="10" style="101"/>
    <col min="11777" max="11777" width="14" style="101" customWidth="1"/>
    <col min="11778" max="11784" width="15.28515625" style="101" customWidth="1"/>
    <col min="11785" max="11785" width="6.85546875" style="101" customWidth="1"/>
    <col min="11786" max="11786" width="12.28515625" style="101" customWidth="1"/>
    <col min="11787" max="11787" width="6.85546875" style="101" customWidth="1"/>
    <col min="11788" max="12032" width="10" style="101"/>
    <col min="12033" max="12033" width="14" style="101" customWidth="1"/>
    <col min="12034" max="12040" width="15.28515625" style="101" customWidth="1"/>
    <col min="12041" max="12041" width="6.85546875" style="101" customWidth="1"/>
    <col min="12042" max="12042" width="12.28515625" style="101" customWidth="1"/>
    <col min="12043" max="12043" width="6.85546875" style="101" customWidth="1"/>
    <col min="12044" max="12288" width="10" style="101"/>
    <col min="12289" max="12289" width="14" style="101" customWidth="1"/>
    <col min="12290" max="12296" width="15.28515625" style="101" customWidth="1"/>
    <col min="12297" max="12297" width="6.85546875" style="101" customWidth="1"/>
    <col min="12298" max="12298" width="12.28515625" style="101" customWidth="1"/>
    <col min="12299" max="12299" width="6.85546875" style="101" customWidth="1"/>
    <col min="12300" max="12544" width="10" style="101"/>
    <col min="12545" max="12545" width="14" style="101" customWidth="1"/>
    <col min="12546" max="12552" width="15.28515625" style="101" customWidth="1"/>
    <col min="12553" max="12553" width="6.85546875" style="101" customWidth="1"/>
    <col min="12554" max="12554" width="12.28515625" style="101" customWidth="1"/>
    <col min="12555" max="12555" width="6.85546875" style="101" customWidth="1"/>
    <col min="12556" max="12800" width="10" style="101"/>
    <col min="12801" max="12801" width="14" style="101" customWidth="1"/>
    <col min="12802" max="12808" width="15.28515625" style="101" customWidth="1"/>
    <col min="12809" max="12809" width="6.85546875" style="101" customWidth="1"/>
    <col min="12810" max="12810" width="12.28515625" style="101" customWidth="1"/>
    <col min="12811" max="12811" width="6.85546875" style="101" customWidth="1"/>
    <col min="12812" max="13056" width="10" style="101"/>
    <col min="13057" max="13057" width="14" style="101" customWidth="1"/>
    <col min="13058" max="13064" width="15.28515625" style="101" customWidth="1"/>
    <col min="13065" max="13065" width="6.85546875" style="101" customWidth="1"/>
    <col min="13066" max="13066" width="12.28515625" style="101" customWidth="1"/>
    <col min="13067" max="13067" width="6.85546875" style="101" customWidth="1"/>
    <col min="13068" max="13312" width="10" style="101"/>
    <col min="13313" max="13313" width="14" style="101" customWidth="1"/>
    <col min="13314" max="13320" width="15.28515625" style="101" customWidth="1"/>
    <col min="13321" max="13321" width="6.85546875" style="101" customWidth="1"/>
    <col min="13322" max="13322" width="12.28515625" style="101" customWidth="1"/>
    <col min="13323" max="13323" width="6.85546875" style="101" customWidth="1"/>
    <col min="13324" max="13568" width="10" style="101"/>
    <col min="13569" max="13569" width="14" style="101" customWidth="1"/>
    <col min="13570" max="13576" width="15.28515625" style="101" customWidth="1"/>
    <col min="13577" max="13577" width="6.85546875" style="101" customWidth="1"/>
    <col min="13578" max="13578" width="12.28515625" style="101" customWidth="1"/>
    <col min="13579" max="13579" width="6.85546875" style="101" customWidth="1"/>
    <col min="13580" max="13824" width="10" style="101"/>
    <col min="13825" max="13825" width="14" style="101" customWidth="1"/>
    <col min="13826" max="13832" width="15.28515625" style="101" customWidth="1"/>
    <col min="13833" max="13833" width="6.85546875" style="101" customWidth="1"/>
    <col min="13834" max="13834" width="12.28515625" style="101" customWidth="1"/>
    <col min="13835" max="13835" width="6.85546875" style="101" customWidth="1"/>
    <col min="13836" max="14080" width="10" style="101"/>
    <col min="14081" max="14081" width="14" style="101" customWidth="1"/>
    <col min="14082" max="14088" width="15.28515625" style="101" customWidth="1"/>
    <col min="14089" max="14089" width="6.85546875" style="101" customWidth="1"/>
    <col min="14090" max="14090" width="12.28515625" style="101" customWidth="1"/>
    <col min="14091" max="14091" width="6.85546875" style="101" customWidth="1"/>
    <col min="14092" max="14336" width="10" style="101"/>
    <col min="14337" max="14337" width="14" style="101" customWidth="1"/>
    <col min="14338" max="14344" width="15.28515625" style="101" customWidth="1"/>
    <col min="14345" max="14345" width="6.85546875" style="101" customWidth="1"/>
    <col min="14346" max="14346" width="12.28515625" style="101" customWidth="1"/>
    <col min="14347" max="14347" width="6.85546875" style="101" customWidth="1"/>
    <col min="14348" max="14592" width="10" style="101"/>
    <col min="14593" max="14593" width="14" style="101" customWidth="1"/>
    <col min="14594" max="14600" width="15.28515625" style="101" customWidth="1"/>
    <col min="14601" max="14601" width="6.85546875" style="101" customWidth="1"/>
    <col min="14602" max="14602" width="12.28515625" style="101" customWidth="1"/>
    <col min="14603" max="14603" width="6.85546875" style="101" customWidth="1"/>
    <col min="14604" max="14848" width="10" style="101"/>
    <col min="14849" max="14849" width="14" style="101" customWidth="1"/>
    <col min="14850" max="14856" width="15.28515625" style="101" customWidth="1"/>
    <col min="14857" max="14857" width="6.85546875" style="101" customWidth="1"/>
    <col min="14858" max="14858" width="12.28515625" style="101" customWidth="1"/>
    <col min="14859" max="14859" width="6.85546875" style="101" customWidth="1"/>
    <col min="14860" max="15104" width="10" style="101"/>
    <col min="15105" max="15105" width="14" style="101" customWidth="1"/>
    <col min="15106" max="15112" width="15.28515625" style="101" customWidth="1"/>
    <col min="15113" max="15113" width="6.85546875" style="101" customWidth="1"/>
    <col min="15114" max="15114" width="12.28515625" style="101" customWidth="1"/>
    <col min="15115" max="15115" width="6.85546875" style="101" customWidth="1"/>
    <col min="15116" max="15360" width="10" style="101"/>
    <col min="15361" max="15361" width="14" style="101" customWidth="1"/>
    <col min="15362" max="15368" width="15.28515625" style="101" customWidth="1"/>
    <col min="15369" max="15369" width="6.85546875" style="101" customWidth="1"/>
    <col min="15370" max="15370" width="12.28515625" style="101" customWidth="1"/>
    <col min="15371" max="15371" width="6.85546875" style="101" customWidth="1"/>
    <col min="15372" max="15616" width="10" style="101"/>
    <col min="15617" max="15617" width="14" style="101" customWidth="1"/>
    <col min="15618" max="15624" width="15.28515625" style="101" customWidth="1"/>
    <col min="15625" max="15625" width="6.85546875" style="101" customWidth="1"/>
    <col min="15626" max="15626" width="12.28515625" style="101" customWidth="1"/>
    <col min="15627" max="15627" width="6.85546875" style="101" customWidth="1"/>
    <col min="15628" max="15872" width="10" style="101"/>
    <col min="15873" max="15873" width="14" style="101" customWidth="1"/>
    <col min="15874" max="15880" width="15.28515625" style="101" customWidth="1"/>
    <col min="15881" max="15881" width="6.85546875" style="101" customWidth="1"/>
    <col min="15882" max="15882" width="12.28515625" style="101" customWidth="1"/>
    <col min="15883" max="15883" width="6.85546875" style="101" customWidth="1"/>
    <col min="15884" max="16128" width="10" style="101"/>
    <col min="16129" max="16129" width="14" style="101" customWidth="1"/>
    <col min="16130" max="16136" width="15.28515625" style="101" customWidth="1"/>
    <col min="16137" max="16137" width="6.85546875" style="101" customWidth="1"/>
    <col min="16138" max="16138" width="12.28515625" style="101" customWidth="1"/>
    <col min="16139" max="16139" width="6.85546875" style="101" customWidth="1"/>
    <col min="16140" max="16384" width="10" style="101"/>
  </cols>
  <sheetData>
    <row r="1" spans="1:8" ht="24" customHeight="1" x14ac:dyDescent="0.2">
      <c r="A1" s="217" t="s">
        <v>125</v>
      </c>
      <c r="B1" s="217"/>
      <c r="C1" s="217"/>
      <c r="D1" s="217"/>
      <c r="E1" s="217"/>
      <c r="F1" s="217"/>
      <c r="G1" s="217"/>
      <c r="H1" s="217"/>
    </row>
    <row r="2" spans="1:8" s="127" customFormat="1" ht="13.5" thickBot="1" x14ac:dyDescent="0.25">
      <c r="A2" s="126"/>
      <c r="H2" s="128" t="s">
        <v>0</v>
      </c>
    </row>
    <row r="3" spans="1:8" s="127" customFormat="1" ht="26.25" thickBot="1" x14ac:dyDescent="0.25">
      <c r="A3" s="129" t="s">
        <v>126</v>
      </c>
      <c r="B3" s="218" t="s">
        <v>160</v>
      </c>
      <c r="C3" s="219"/>
      <c r="D3" s="219"/>
      <c r="E3" s="219"/>
      <c r="F3" s="219"/>
      <c r="G3" s="219"/>
      <c r="H3" s="220"/>
    </row>
    <row r="4" spans="1:8" s="127" customFormat="1" ht="90" thickBot="1" x14ac:dyDescent="0.25">
      <c r="A4" s="130" t="s">
        <v>127</v>
      </c>
      <c r="B4" s="131" t="s">
        <v>1</v>
      </c>
      <c r="C4" s="132" t="s">
        <v>168</v>
      </c>
      <c r="D4" s="132" t="s">
        <v>137</v>
      </c>
      <c r="E4" s="132" t="s">
        <v>129</v>
      </c>
      <c r="F4" s="132" t="s">
        <v>130</v>
      </c>
      <c r="G4" s="132" t="s">
        <v>131</v>
      </c>
      <c r="H4" s="133" t="s">
        <v>132</v>
      </c>
    </row>
    <row r="5" spans="1:8" s="127" customFormat="1" x14ac:dyDescent="0.2">
      <c r="A5" s="134">
        <v>63</v>
      </c>
      <c r="B5" s="135"/>
      <c r="C5" s="136"/>
      <c r="D5" s="137"/>
      <c r="E5" s="210">
        <v>5607900</v>
      </c>
      <c r="F5" s="210">
        <v>10000</v>
      </c>
      <c r="G5" s="139"/>
      <c r="H5" s="140"/>
    </row>
    <row r="6" spans="1:8" s="127" customFormat="1" x14ac:dyDescent="0.2">
      <c r="A6" s="141">
        <v>65</v>
      </c>
      <c r="B6" s="142"/>
      <c r="C6" s="143"/>
      <c r="D6" s="143">
        <v>120000</v>
      </c>
      <c r="E6" s="143"/>
      <c r="F6" s="143"/>
      <c r="G6" s="144"/>
      <c r="H6" s="145"/>
    </row>
    <row r="7" spans="1:8" s="127" customFormat="1" x14ac:dyDescent="0.2">
      <c r="A7" s="141">
        <v>66</v>
      </c>
      <c r="B7" s="142"/>
      <c r="C7" s="143">
        <v>11500</v>
      </c>
      <c r="D7" s="143"/>
      <c r="E7" s="143"/>
      <c r="F7" s="143"/>
      <c r="G7" s="144"/>
      <c r="H7" s="145"/>
    </row>
    <row r="8" spans="1:8" s="127" customFormat="1" x14ac:dyDescent="0.2">
      <c r="A8" s="141">
        <v>67</v>
      </c>
      <c r="B8" s="142">
        <v>1235886</v>
      </c>
      <c r="C8" s="143"/>
      <c r="D8" s="143"/>
      <c r="E8" s="143"/>
      <c r="F8" s="143"/>
      <c r="G8" s="144"/>
      <c r="H8" s="145"/>
    </row>
    <row r="9" spans="1:8" s="127" customFormat="1" x14ac:dyDescent="0.2">
      <c r="A9" s="141">
        <v>72</v>
      </c>
      <c r="B9" s="142"/>
      <c r="C9" s="143"/>
      <c r="D9" s="143"/>
      <c r="E9" s="143"/>
      <c r="F9" s="143"/>
      <c r="G9" s="144"/>
      <c r="H9" s="145"/>
    </row>
    <row r="10" spans="1:8" s="127" customFormat="1" x14ac:dyDescent="0.2">
      <c r="A10" s="146"/>
      <c r="B10" s="142"/>
      <c r="C10" s="143"/>
      <c r="D10" s="143"/>
      <c r="E10" s="143"/>
      <c r="F10" s="143"/>
      <c r="G10" s="144"/>
      <c r="H10" s="145"/>
    </row>
    <row r="11" spans="1:8" s="127" customFormat="1" x14ac:dyDescent="0.2">
      <c r="A11" s="146"/>
      <c r="B11" s="142"/>
      <c r="C11" s="143"/>
      <c r="D11" s="143"/>
      <c r="E11" s="143"/>
      <c r="F11" s="143"/>
      <c r="G11" s="144"/>
      <c r="H11" s="145"/>
    </row>
    <row r="12" spans="1:8" s="127" customFormat="1" x14ac:dyDescent="0.2">
      <c r="A12" s="146"/>
      <c r="B12" s="142"/>
      <c r="C12" s="143"/>
      <c r="D12" s="143"/>
      <c r="E12" s="143"/>
      <c r="F12" s="143"/>
      <c r="G12" s="144"/>
      <c r="H12" s="145"/>
    </row>
    <row r="13" spans="1:8" s="127" customFormat="1" ht="13.5" thickBot="1" x14ac:dyDescent="0.25">
      <c r="A13" s="147"/>
      <c r="B13" s="148"/>
      <c r="C13" s="149"/>
      <c r="D13" s="149"/>
      <c r="E13" s="149"/>
      <c r="F13" s="149"/>
      <c r="G13" s="150"/>
      <c r="H13" s="151"/>
    </row>
    <row r="14" spans="1:8" s="127" customFormat="1" ht="30.4" customHeight="1" thickBot="1" x14ac:dyDescent="0.25">
      <c r="A14" s="152" t="s">
        <v>133</v>
      </c>
      <c r="B14" s="153">
        <f>SUM(B5:B13)</f>
        <v>1235886</v>
      </c>
      <c r="C14" s="154">
        <v>11500</v>
      </c>
      <c r="D14" s="155">
        <v>120000</v>
      </c>
      <c r="E14" s="154">
        <v>5607900</v>
      </c>
      <c r="F14" s="155">
        <v>10000</v>
      </c>
      <c r="G14" s="154">
        <v>0</v>
      </c>
      <c r="H14" s="156">
        <v>0</v>
      </c>
    </row>
    <row r="15" spans="1:8" s="127" customFormat="1" ht="28.5" customHeight="1" thickBot="1" x14ac:dyDescent="0.25">
      <c r="A15" s="152" t="s">
        <v>134</v>
      </c>
      <c r="B15" s="212">
        <v>6985286</v>
      </c>
      <c r="C15" s="213"/>
      <c r="D15" s="213"/>
      <c r="E15" s="213"/>
      <c r="F15" s="213"/>
      <c r="G15" s="213"/>
      <c r="H15" s="214"/>
    </row>
    <row r="16" spans="1:8" ht="13.5" thickBot="1" x14ac:dyDescent="0.25">
      <c r="A16" s="157"/>
      <c r="B16" s="157"/>
      <c r="C16" s="157"/>
      <c r="D16" s="158"/>
      <c r="E16" s="159"/>
      <c r="H16" s="128"/>
    </row>
    <row r="17" spans="1:8" ht="24" customHeight="1" thickBot="1" x14ac:dyDescent="0.25">
      <c r="A17" s="160" t="s">
        <v>126</v>
      </c>
      <c r="B17" s="218" t="s">
        <v>167</v>
      </c>
      <c r="C17" s="219"/>
      <c r="D17" s="219"/>
      <c r="E17" s="219"/>
      <c r="F17" s="219"/>
      <c r="G17" s="219"/>
      <c r="H17" s="220"/>
    </row>
    <row r="18" spans="1:8" ht="90" thickBot="1" x14ac:dyDescent="0.25">
      <c r="A18" s="161" t="s">
        <v>127</v>
      </c>
      <c r="B18" s="131" t="s">
        <v>1</v>
      </c>
      <c r="C18" s="132" t="s">
        <v>2</v>
      </c>
      <c r="D18" s="205" t="s">
        <v>128</v>
      </c>
      <c r="E18" s="205" t="s">
        <v>129</v>
      </c>
      <c r="F18" s="132" t="s">
        <v>130</v>
      </c>
      <c r="G18" s="132" t="s">
        <v>131</v>
      </c>
      <c r="H18" s="133" t="s">
        <v>132</v>
      </c>
    </row>
    <row r="19" spans="1:8" x14ac:dyDescent="0.2">
      <c r="A19" s="134">
        <v>63</v>
      </c>
      <c r="B19" s="135"/>
      <c r="C19" s="136"/>
      <c r="D19" s="206"/>
      <c r="E19" s="207">
        <v>5607900</v>
      </c>
      <c r="F19" s="135"/>
      <c r="G19" s="139"/>
      <c r="H19" s="140"/>
    </row>
    <row r="20" spans="1:8" x14ac:dyDescent="0.2">
      <c r="A20" s="141">
        <v>65</v>
      </c>
      <c r="B20" s="142"/>
      <c r="C20" s="143"/>
      <c r="D20" s="143">
        <v>120000</v>
      </c>
      <c r="E20" s="143"/>
      <c r="F20" s="142"/>
      <c r="G20" s="144"/>
      <c r="H20" s="145"/>
    </row>
    <row r="21" spans="1:8" x14ac:dyDescent="0.2">
      <c r="A21" s="141">
        <v>66</v>
      </c>
      <c r="B21" s="142"/>
      <c r="C21" s="143">
        <v>15000</v>
      </c>
      <c r="D21" s="143"/>
      <c r="E21" s="143"/>
      <c r="F21" s="142"/>
      <c r="G21" s="144"/>
      <c r="H21" s="145"/>
    </row>
    <row r="22" spans="1:8" x14ac:dyDescent="0.2">
      <c r="A22" s="141">
        <v>67</v>
      </c>
      <c r="B22" s="142">
        <v>1235886</v>
      </c>
      <c r="C22" s="143"/>
      <c r="D22" s="143"/>
      <c r="E22" s="143"/>
      <c r="F22" s="142"/>
      <c r="G22" s="144"/>
      <c r="H22" s="145"/>
    </row>
    <row r="23" spans="1:8" x14ac:dyDescent="0.2">
      <c r="A23" s="141">
        <v>72</v>
      </c>
      <c r="B23" s="142"/>
      <c r="C23" s="143"/>
      <c r="D23" s="143"/>
      <c r="E23" s="143" t="s">
        <v>149</v>
      </c>
      <c r="F23" s="142"/>
      <c r="G23" s="144"/>
      <c r="H23" s="145"/>
    </row>
    <row r="24" spans="1:8" x14ac:dyDescent="0.2">
      <c r="A24" s="146"/>
      <c r="B24" s="142"/>
      <c r="C24" s="143"/>
      <c r="D24" s="143"/>
      <c r="E24" s="143"/>
      <c r="F24" s="142"/>
      <c r="G24" s="144"/>
      <c r="H24" s="145"/>
    </row>
    <row r="25" spans="1:8" x14ac:dyDescent="0.2">
      <c r="A25" s="146"/>
      <c r="B25" s="142"/>
      <c r="C25" s="143"/>
      <c r="D25" s="143"/>
      <c r="E25" s="143"/>
      <c r="F25" s="142"/>
      <c r="G25" s="144"/>
      <c r="H25" s="145"/>
    </row>
    <row r="26" spans="1:8" x14ac:dyDescent="0.2">
      <c r="A26" s="146"/>
      <c r="B26" s="142"/>
      <c r="C26" s="143"/>
      <c r="D26" s="143"/>
      <c r="E26" s="143"/>
      <c r="F26" s="142"/>
      <c r="G26" s="144"/>
      <c r="H26" s="145"/>
    </row>
    <row r="27" spans="1:8" ht="13.5" thickBot="1" x14ac:dyDescent="0.25">
      <c r="A27" s="146"/>
      <c r="B27" s="142"/>
      <c r="C27" s="143"/>
      <c r="D27" s="143"/>
      <c r="E27" s="143"/>
      <c r="F27" s="142"/>
      <c r="G27" s="144"/>
      <c r="H27" s="145"/>
    </row>
    <row r="28" spans="1:8" s="127" customFormat="1" ht="30.4" customHeight="1" thickBot="1" x14ac:dyDescent="0.25">
      <c r="A28" s="152" t="s">
        <v>133</v>
      </c>
      <c r="B28" s="153">
        <f>B22</f>
        <v>1235886</v>
      </c>
      <c r="C28" s="154">
        <f>SUM(C19:C27)</f>
        <v>15000</v>
      </c>
      <c r="D28" s="155">
        <v>120000</v>
      </c>
      <c r="E28" s="154">
        <v>5607900</v>
      </c>
      <c r="F28" s="155">
        <f>+F20</f>
        <v>0</v>
      </c>
      <c r="G28" s="154">
        <v>0</v>
      </c>
      <c r="H28" s="156">
        <v>0</v>
      </c>
    </row>
    <row r="29" spans="1:8" s="127" customFormat="1" ht="28.5" customHeight="1" thickBot="1" x14ac:dyDescent="0.25">
      <c r="A29" s="208" t="s">
        <v>135</v>
      </c>
      <c r="B29" s="221">
        <v>6975286</v>
      </c>
      <c r="C29" s="222"/>
      <c r="D29" s="222"/>
      <c r="E29" s="222"/>
      <c r="F29" s="222"/>
      <c r="G29" s="222"/>
      <c r="H29" s="223"/>
    </row>
    <row r="30" spans="1:8" ht="13.5" thickBot="1" x14ac:dyDescent="0.25">
      <c r="D30" s="163"/>
      <c r="E30" s="164"/>
    </row>
    <row r="31" spans="1:8" ht="26.25" thickBot="1" x14ac:dyDescent="0.25">
      <c r="A31" s="160" t="s">
        <v>126</v>
      </c>
      <c r="B31" s="218" t="s">
        <v>171</v>
      </c>
      <c r="C31" s="219"/>
      <c r="D31" s="219"/>
      <c r="E31" s="219"/>
      <c r="F31" s="219"/>
      <c r="G31" s="219"/>
      <c r="H31" s="220"/>
    </row>
    <row r="32" spans="1:8" ht="90" thickBot="1" x14ac:dyDescent="0.25">
      <c r="A32" s="161" t="s">
        <v>127</v>
      </c>
      <c r="B32" s="131" t="s">
        <v>1</v>
      </c>
      <c r="C32" s="132" t="s">
        <v>2</v>
      </c>
      <c r="D32" s="132" t="s">
        <v>128</v>
      </c>
      <c r="E32" s="132" t="s">
        <v>129</v>
      </c>
      <c r="F32" s="132" t="s">
        <v>130</v>
      </c>
      <c r="G32" s="132" t="s">
        <v>131</v>
      </c>
      <c r="H32" s="133" t="s">
        <v>132</v>
      </c>
    </row>
    <row r="33" spans="1:8" x14ac:dyDescent="0.2">
      <c r="A33" s="134">
        <v>63</v>
      </c>
      <c r="B33" s="135"/>
      <c r="C33" s="136"/>
      <c r="D33" s="137"/>
      <c r="E33" s="138">
        <v>5607900</v>
      </c>
      <c r="F33" s="138"/>
      <c r="G33" s="139"/>
      <c r="H33" s="140"/>
    </row>
    <row r="34" spans="1:8" x14ac:dyDescent="0.2">
      <c r="A34" s="141">
        <v>65</v>
      </c>
      <c r="B34" s="142"/>
      <c r="C34" s="143"/>
      <c r="D34" s="143">
        <v>120000</v>
      </c>
      <c r="E34" s="143"/>
      <c r="F34" s="143"/>
      <c r="G34" s="144"/>
      <c r="H34" s="145"/>
    </row>
    <row r="35" spans="1:8" x14ac:dyDescent="0.2">
      <c r="A35" s="141">
        <v>66</v>
      </c>
      <c r="B35" s="142"/>
      <c r="C35" s="143">
        <v>15000</v>
      </c>
      <c r="D35" s="143"/>
      <c r="E35" s="143"/>
      <c r="F35" s="143"/>
      <c r="G35" s="144"/>
      <c r="H35" s="145"/>
    </row>
    <row r="36" spans="1:8" x14ac:dyDescent="0.2">
      <c r="A36" s="141">
        <v>67</v>
      </c>
      <c r="B36" s="142">
        <v>1235886</v>
      </c>
      <c r="C36" s="143"/>
      <c r="D36" s="143"/>
      <c r="E36" s="143"/>
      <c r="F36" s="143"/>
      <c r="G36" s="144"/>
      <c r="H36" s="145"/>
    </row>
    <row r="37" spans="1:8" x14ac:dyDescent="0.2">
      <c r="A37" s="146"/>
      <c r="B37" s="142"/>
      <c r="C37" s="143"/>
      <c r="D37" s="143"/>
      <c r="E37" s="143"/>
      <c r="F37" s="143"/>
      <c r="G37" s="144"/>
      <c r="H37" s="145"/>
    </row>
    <row r="38" spans="1:8" ht="13.9" customHeight="1" x14ac:dyDescent="0.2">
      <c r="A38" s="146"/>
      <c r="B38" s="142"/>
      <c r="C38" s="143"/>
      <c r="D38" s="143"/>
      <c r="E38" s="143"/>
      <c r="F38" s="143"/>
      <c r="G38" s="144"/>
      <c r="H38" s="145"/>
    </row>
    <row r="39" spans="1:8" ht="13.9" customHeight="1" x14ac:dyDescent="0.2">
      <c r="A39" s="146"/>
      <c r="B39" s="142"/>
      <c r="C39" s="143"/>
      <c r="D39" s="143"/>
      <c r="E39" s="143"/>
      <c r="F39" s="143"/>
      <c r="G39" s="144"/>
      <c r="H39" s="145"/>
    </row>
    <row r="40" spans="1:8" ht="13.9" customHeight="1" x14ac:dyDescent="0.2">
      <c r="A40" s="146"/>
      <c r="B40" s="142"/>
      <c r="C40" s="143"/>
      <c r="D40" s="143"/>
      <c r="E40" s="143"/>
      <c r="F40" s="143"/>
      <c r="G40" s="144"/>
      <c r="H40" s="145"/>
    </row>
    <row r="41" spans="1:8" ht="13.5" thickBot="1" x14ac:dyDescent="0.25">
      <c r="A41" s="147"/>
      <c r="B41" s="148"/>
      <c r="C41" s="149"/>
      <c r="D41" s="149"/>
      <c r="E41" s="149"/>
      <c r="F41" s="149"/>
      <c r="G41" s="150"/>
      <c r="H41" s="151"/>
    </row>
    <row r="42" spans="1:8" s="127" customFormat="1" ht="30.4" customHeight="1" thickBot="1" x14ac:dyDescent="0.25">
      <c r="A42" s="152" t="s">
        <v>133</v>
      </c>
      <c r="B42" s="153">
        <v>1235886</v>
      </c>
      <c r="C42" s="154">
        <f>C35</f>
        <v>15000</v>
      </c>
      <c r="D42" s="155">
        <f>D34</f>
        <v>120000</v>
      </c>
      <c r="E42" s="154">
        <v>5607900</v>
      </c>
      <c r="F42" s="155">
        <f>+F34</f>
        <v>0</v>
      </c>
      <c r="G42" s="154">
        <v>0</v>
      </c>
      <c r="H42" s="156">
        <v>0</v>
      </c>
    </row>
    <row r="43" spans="1:8" s="127" customFormat="1" ht="28.5" customHeight="1" thickBot="1" x14ac:dyDescent="0.25">
      <c r="A43" s="152" t="s">
        <v>136</v>
      </c>
      <c r="B43" s="212">
        <v>6975286</v>
      </c>
      <c r="C43" s="213"/>
      <c r="D43" s="213"/>
      <c r="E43" s="213"/>
      <c r="F43" s="213"/>
      <c r="G43" s="213"/>
      <c r="H43" s="214"/>
    </row>
    <row r="44" spans="1:8" ht="13.9" customHeight="1" x14ac:dyDescent="0.2">
      <c r="C44" s="165"/>
      <c r="D44" s="163"/>
      <c r="E44" s="166"/>
    </row>
    <row r="45" spans="1:8" ht="13.9" customHeight="1" x14ac:dyDescent="0.2">
      <c r="C45" s="165"/>
      <c r="D45" s="167"/>
      <c r="E45" s="168"/>
    </row>
    <row r="46" spans="1:8" ht="13.9" customHeight="1" x14ac:dyDescent="0.2">
      <c r="D46" s="169"/>
      <c r="E46" s="170"/>
    </row>
    <row r="47" spans="1:8" ht="13.9" customHeight="1" x14ac:dyDescent="0.2">
      <c r="D47" s="171"/>
      <c r="E47" s="172"/>
    </row>
    <row r="48" spans="1:8" ht="13.9" customHeight="1" x14ac:dyDescent="0.2">
      <c r="D48" s="163"/>
      <c r="E48" s="164"/>
    </row>
    <row r="49" spans="2:5" ht="28.5" customHeight="1" x14ac:dyDescent="0.2">
      <c r="C49" s="165"/>
      <c r="D49" s="163"/>
      <c r="E49" s="173"/>
    </row>
    <row r="50" spans="2:5" ht="13.9" customHeight="1" x14ac:dyDescent="0.2">
      <c r="C50" s="165"/>
      <c r="D50" s="163"/>
      <c r="E50" s="168"/>
    </row>
    <row r="51" spans="2:5" ht="13.9" customHeight="1" x14ac:dyDescent="0.2">
      <c r="D51" s="163"/>
      <c r="E51" s="164"/>
    </row>
    <row r="52" spans="2:5" ht="13.9" customHeight="1" x14ac:dyDescent="0.2">
      <c r="D52" s="163"/>
      <c r="E52" s="172"/>
    </row>
    <row r="53" spans="2:5" ht="13.9" customHeight="1" x14ac:dyDescent="0.2">
      <c r="D53" s="163"/>
      <c r="E53" s="164"/>
    </row>
    <row r="54" spans="2:5" ht="22.9" customHeight="1" x14ac:dyDescent="0.2">
      <c r="D54" s="163"/>
      <c r="E54" s="174"/>
    </row>
    <row r="55" spans="2:5" ht="13.9" customHeight="1" x14ac:dyDescent="0.2">
      <c r="D55" s="169"/>
      <c r="E55" s="170"/>
    </row>
    <row r="56" spans="2:5" ht="13.9" customHeight="1" x14ac:dyDescent="0.2">
      <c r="B56" s="165"/>
      <c r="D56" s="169"/>
      <c r="E56" s="175"/>
    </row>
    <row r="57" spans="2:5" ht="13.9" customHeight="1" x14ac:dyDescent="0.2">
      <c r="C57" s="165"/>
      <c r="D57" s="169"/>
      <c r="E57" s="176"/>
    </row>
    <row r="58" spans="2:5" ht="13.9" customHeight="1" x14ac:dyDescent="0.2">
      <c r="C58" s="165"/>
      <c r="D58" s="171"/>
      <c r="E58" s="168"/>
    </row>
    <row r="59" spans="2:5" ht="13.9" customHeight="1" x14ac:dyDescent="0.2">
      <c r="D59" s="163"/>
      <c r="E59" s="164"/>
    </row>
    <row r="60" spans="2:5" ht="13.9" customHeight="1" x14ac:dyDescent="0.2">
      <c r="B60" s="165"/>
      <c r="D60" s="163"/>
      <c r="E60" s="166"/>
    </row>
    <row r="61" spans="2:5" ht="13.9" customHeight="1" x14ac:dyDescent="0.2">
      <c r="C61" s="165"/>
      <c r="D61" s="163"/>
      <c r="E61" s="175"/>
    </row>
    <row r="62" spans="2:5" ht="13.9" customHeight="1" x14ac:dyDescent="0.2">
      <c r="C62" s="165"/>
      <c r="D62" s="171"/>
      <c r="E62" s="168"/>
    </row>
    <row r="63" spans="2:5" ht="13.9" customHeight="1" x14ac:dyDescent="0.2">
      <c r="D63" s="169"/>
      <c r="E63" s="164"/>
    </row>
    <row r="64" spans="2:5" ht="13.9" customHeight="1" x14ac:dyDescent="0.2">
      <c r="C64" s="165"/>
      <c r="D64" s="169"/>
      <c r="E64" s="175"/>
    </row>
    <row r="65" spans="1:5" ht="22.9" customHeight="1" x14ac:dyDescent="0.2">
      <c r="D65" s="171"/>
      <c r="E65" s="174"/>
    </row>
    <row r="66" spans="1:5" ht="13.9" customHeight="1" x14ac:dyDescent="0.2">
      <c r="D66" s="163"/>
      <c r="E66" s="164"/>
    </row>
    <row r="67" spans="1:5" ht="13.9" customHeight="1" x14ac:dyDescent="0.2">
      <c r="D67" s="171"/>
      <c r="E67" s="168"/>
    </row>
    <row r="68" spans="1:5" ht="13.9" customHeight="1" x14ac:dyDescent="0.2">
      <c r="D68" s="163"/>
      <c r="E68" s="164"/>
    </row>
    <row r="69" spans="1:5" ht="13.9" customHeight="1" x14ac:dyDescent="0.2">
      <c r="D69" s="163"/>
      <c r="E69" s="164"/>
    </row>
    <row r="70" spans="1:5" ht="13.9" customHeight="1" x14ac:dyDescent="0.2">
      <c r="A70" s="165"/>
      <c r="D70" s="177"/>
      <c r="E70" s="175"/>
    </row>
    <row r="71" spans="1:5" ht="13.9" customHeight="1" x14ac:dyDescent="0.2">
      <c r="B71" s="165"/>
      <c r="C71" s="165"/>
      <c r="D71" s="178"/>
      <c r="E71" s="175"/>
    </row>
    <row r="72" spans="1:5" ht="13.9" customHeight="1" x14ac:dyDescent="0.2">
      <c r="B72" s="165"/>
      <c r="C72" s="165"/>
      <c r="D72" s="178"/>
      <c r="E72" s="166"/>
    </row>
    <row r="73" spans="1:5" ht="13.9" customHeight="1" x14ac:dyDescent="0.2">
      <c r="B73" s="165"/>
      <c r="C73" s="165"/>
      <c r="D73" s="171"/>
      <c r="E73" s="172"/>
    </row>
    <row r="74" spans="1:5" x14ac:dyDescent="0.2">
      <c r="D74" s="163"/>
      <c r="E74" s="164"/>
    </row>
    <row r="75" spans="1:5" x14ac:dyDescent="0.2">
      <c r="B75" s="165"/>
      <c r="D75" s="163"/>
      <c r="E75" s="175"/>
    </row>
    <row r="76" spans="1:5" x14ac:dyDescent="0.2">
      <c r="C76" s="165"/>
      <c r="D76" s="163"/>
      <c r="E76" s="166"/>
    </row>
    <row r="77" spans="1:5" x14ac:dyDescent="0.2">
      <c r="C77" s="165"/>
      <c r="D77" s="171"/>
      <c r="E77" s="168"/>
    </row>
    <row r="78" spans="1:5" x14ac:dyDescent="0.2">
      <c r="D78" s="163"/>
      <c r="E78" s="164"/>
    </row>
    <row r="79" spans="1:5" x14ac:dyDescent="0.2">
      <c r="D79" s="163"/>
      <c r="E79" s="164"/>
    </row>
    <row r="80" spans="1:5" x14ac:dyDescent="0.2">
      <c r="D80" s="179"/>
      <c r="E80" s="180"/>
    </row>
    <row r="81" spans="1:5" x14ac:dyDescent="0.2">
      <c r="D81" s="163"/>
      <c r="E81" s="164"/>
    </row>
    <row r="82" spans="1:5" x14ac:dyDescent="0.2">
      <c r="D82" s="163"/>
      <c r="E82" s="164"/>
    </row>
    <row r="83" spans="1:5" x14ac:dyDescent="0.2">
      <c r="D83" s="163"/>
      <c r="E83" s="164"/>
    </row>
    <row r="84" spans="1:5" x14ac:dyDescent="0.2">
      <c r="D84" s="171"/>
      <c r="E84" s="168"/>
    </row>
    <row r="85" spans="1:5" x14ac:dyDescent="0.2">
      <c r="D85" s="163"/>
      <c r="E85" s="164"/>
    </row>
    <row r="86" spans="1:5" x14ac:dyDescent="0.2">
      <c r="D86" s="171"/>
      <c r="E86" s="168"/>
    </row>
    <row r="87" spans="1:5" x14ac:dyDescent="0.2">
      <c r="D87" s="163"/>
      <c r="E87" s="164"/>
    </row>
    <row r="88" spans="1:5" x14ac:dyDescent="0.2">
      <c r="D88" s="163"/>
      <c r="E88" s="164"/>
    </row>
    <row r="89" spans="1:5" x14ac:dyDescent="0.2">
      <c r="D89" s="163"/>
      <c r="E89" s="164"/>
    </row>
    <row r="90" spans="1:5" x14ac:dyDescent="0.2">
      <c r="D90" s="163"/>
      <c r="E90" s="164"/>
    </row>
    <row r="91" spans="1:5" ht="28.5" customHeight="1" x14ac:dyDescent="0.2">
      <c r="A91" s="181"/>
      <c r="B91" s="181"/>
      <c r="C91" s="181"/>
      <c r="D91" s="182"/>
      <c r="E91" s="183"/>
    </row>
    <row r="92" spans="1:5" x14ac:dyDescent="0.2">
      <c r="C92" s="165"/>
      <c r="D92" s="163"/>
      <c r="E92" s="166"/>
    </row>
    <row r="93" spans="1:5" x14ac:dyDescent="0.2">
      <c r="D93" s="184"/>
      <c r="E93" s="185"/>
    </row>
    <row r="94" spans="1:5" x14ac:dyDescent="0.2">
      <c r="D94" s="163"/>
      <c r="E94" s="164"/>
    </row>
    <row r="95" spans="1:5" x14ac:dyDescent="0.2">
      <c r="D95" s="179"/>
      <c r="E95" s="180"/>
    </row>
    <row r="96" spans="1:5" x14ac:dyDescent="0.2">
      <c r="D96" s="179"/>
      <c r="E96" s="180"/>
    </row>
    <row r="97" spans="3:5" x14ac:dyDescent="0.2">
      <c r="D97" s="163"/>
      <c r="E97" s="164"/>
    </row>
    <row r="98" spans="3:5" x14ac:dyDescent="0.2">
      <c r="D98" s="171"/>
      <c r="E98" s="168"/>
    </row>
    <row r="99" spans="3:5" x14ac:dyDescent="0.2">
      <c r="D99" s="163"/>
      <c r="E99" s="164"/>
    </row>
    <row r="100" spans="3:5" x14ac:dyDescent="0.2">
      <c r="D100" s="163"/>
      <c r="E100" s="164"/>
    </row>
    <row r="101" spans="3:5" x14ac:dyDescent="0.2">
      <c r="D101" s="171"/>
      <c r="E101" s="168"/>
    </row>
    <row r="102" spans="3:5" x14ac:dyDescent="0.2">
      <c r="D102" s="163"/>
      <c r="E102" s="164"/>
    </row>
    <row r="103" spans="3:5" x14ac:dyDescent="0.2">
      <c r="D103" s="179"/>
      <c r="E103" s="180"/>
    </row>
    <row r="104" spans="3:5" x14ac:dyDescent="0.2">
      <c r="D104" s="171"/>
      <c r="E104" s="185"/>
    </row>
    <row r="105" spans="3:5" x14ac:dyDescent="0.2">
      <c r="D105" s="169"/>
      <c r="E105" s="180"/>
    </row>
    <row r="106" spans="3:5" x14ac:dyDescent="0.2">
      <c r="D106" s="171"/>
      <c r="E106" s="168"/>
    </row>
    <row r="107" spans="3:5" x14ac:dyDescent="0.2">
      <c r="D107" s="163"/>
      <c r="E107" s="164"/>
    </row>
    <row r="108" spans="3:5" x14ac:dyDescent="0.2">
      <c r="C108" s="165"/>
      <c r="D108" s="163"/>
      <c r="E108" s="166"/>
    </row>
    <row r="109" spans="3:5" x14ac:dyDescent="0.2">
      <c r="D109" s="169"/>
      <c r="E109" s="168"/>
    </row>
    <row r="110" spans="3:5" x14ac:dyDescent="0.2">
      <c r="D110" s="169"/>
      <c r="E110" s="180"/>
    </row>
    <row r="111" spans="3:5" x14ac:dyDescent="0.2">
      <c r="C111" s="165"/>
      <c r="D111" s="169"/>
      <c r="E111" s="186"/>
    </row>
    <row r="112" spans="3:5" x14ac:dyDescent="0.2">
      <c r="C112" s="165"/>
      <c r="D112" s="171"/>
      <c r="E112" s="172"/>
    </row>
    <row r="113" spans="1:5" x14ac:dyDescent="0.2">
      <c r="D113" s="163"/>
      <c r="E113" s="164"/>
    </row>
    <row r="114" spans="1:5" x14ac:dyDescent="0.2">
      <c r="D114" s="184"/>
      <c r="E114" s="187"/>
    </row>
    <row r="115" spans="1:5" ht="11.25" customHeight="1" x14ac:dyDescent="0.2">
      <c r="D115" s="179"/>
      <c r="E115" s="180"/>
    </row>
    <row r="116" spans="1:5" ht="24" customHeight="1" x14ac:dyDescent="0.2">
      <c r="B116" s="165"/>
      <c r="D116" s="179"/>
      <c r="E116" s="188"/>
    </row>
    <row r="117" spans="1:5" ht="15" customHeight="1" x14ac:dyDescent="0.2">
      <c r="C117" s="165"/>
      <c r="D117" s="179"/>
      <c r="E117" s="188"/>
    </row>
    <row r="118" spans="1:5" ht="11.25" customHeight="1" x14ac:dyDescent="0.2">
      <c r="D118" s="184"/>
      <c r="E118" s="185"/>
    </row>
    <row r="119" spans="1:5" x14ac:dyDescent="0.2">
      <c r="D119" s="179"/>
      <c r="E119" s="180"/>
    </row>
    <row r="120" spans="1:5" ht="13.9" customHeight="1" x14ac:dyDescent="0.2">
      <c r="B120" s="165"/>
      <c r="D120" s="179"/>
      <c r="E120" s="189"/>
    </row>
    <row r="121" spans="1:5" ht="12.75" customHeight="1" x14ac:dyDescent="0.2">
      <c r="C121" s="165"/>
      <c r="D121" s="179"/>
      <c r="E121" s="166"/>
    </row>
    <row r="122" spans="1:5" ht="12.75" customHeight="1" x14ac:dyDescent="0.2">
      <c r="C122" s="165"/>
      <c r="D122" s="171"/>
      <c r="E122" s="172"/>
    </row>
    <row r="123" spans="1:5" x14ac:dyDescent="0.2">
      <c r="D123" s="163"/>
      <c r="E123" s="164"/>
    </row>
    <row r="124" spans="1:5" x14ac:dyDescent="0.2">
      <c r="C124" s="165"/>
      <c r="D124" s="163"/>
      <c r="E124" s="186"/>
    </row>
    <row r="125" spans="1:5" x14ac:dyDescent="0.2">
      <c r="D125" s="184"/>
      <c r="E125" s="185"/>
    </row>
    <row r="126" spans="1:5" x14ac:dyDescent="0.2">
      <c r="D126" s="179"/>
      <c r="E126" s="180"/>
    </row>
    <row r="127" spans="1:5" x14ac:dyDescent="0.2">
      <c r="D127" s="163"/>
      <c r="E127" s="164"/>
    </row>
    <row r="128" spans="1:5" ht="19.5" customHeight="1" x14ac:dyDescent="0.2">
      <c r="A128" s="190"/>
      <c r="B128" s="157"/>
      <c r="C128" s="157"/>
      <c r="D128" s="157"/>
      <c r="E128" s="175"/>
    </row>
    <row r="129" spans="1:5" ht="15" customHeight="1" x14ac:dyDescent="0.2">
      <c r="A129" s="165"/>
      <c r="D129" s="177"/>
      <c r="E129" s="175"/>
    </row>
    <row r="130" spans="1:5" x14ac:dyDescent="0.2">
      <c r="A130" s="165"/>
      <c r="B130" s="165"/>
      <c r="D130" s="177"/>
      <c r="E130" s="166"/>
    </row>
    <row r="131" spans="1:5" x14ac:dyDescent="0.2">
      <c r="C131" s="165"/>
      <c r="D131" s="163"/>
      <c r="E131" s="175"/>
    </row>
    <row r="132" spans="1:5" x14ac:dyDescent="0.2">
      <c r="D132" s="167"/>
      <c r="E132" s="168"/>
    </row>
    <row r="133" spans="1:5" x14ac:dyDescent="0.2">
      <c r="B133" s="165"/>
      <c r="D133" s="163"/>
      <c r="E133" s="166"/>
    </row>
    <row r="134" spans="1:5" x14ac:dyDescent="0.2">
      <c r="C134" s="165"/>
      <c r="D134" s="163"/>
      <c r="E134" s="166"/>
    </row>
    <row r="135" spans="1:5" x14ac:dyDescent="0.2">
      <c r="D135" s="171"/>
      <c r="E135" s="172"/>
    </row>
    <row r="136" spans="1:5" ht="22.9" customHeight="1" x14ac:dyDescent="0.2">
      <c r="C136" s="165"/>
      <c r="D136" s="163"/>
      <c r="E136" s="173"/>
    </row>
    <row r="137" spans="1:5" x14ac:dyDescent="0.2">
      <c r="D137" s="163"/>
      <c r="E137" s="172"/>
    </row>
    <row r="138" spans="1:5" x14ac:dyDescent="0.2">
      <c r="B138" s="165"/>
      <c r="D138" s="169"/>
      <c r="E138" s="175"/>
    </row>
    <row r="139" spans="1:5" x14ac:dyDescent="0.2">
      <c r="C139" s="165"/>
      <c r="D139" s="169"/>
      <c r="E139" s="176"/>
    </row>
    <row r="140" spans="1:5" x14ac:dyDescent="0.2">
      <c r="D140" s="171"/>
      <c r="E140" s="168"/>
    </row>
    <row r="141" spans="1:5" ht="13.9" customHeight="1" x14ac:dyDescent="0.2">
      <c r="A141" s="165"/>
      <c r="D141" s="177"/>
      <c r="E141" s="175"/>
    </row>
    <row r="142" spans="1:5" ht="13.9" customHeight="1" x14ac:dyDescent="0.2">
      <c r="B142" s="165"/>
      <c r="D142" s="163"/>
      <c r="E142" s="175"/>
    </row>
    <row r="143" spans="1:5" ht="13.9" customHeight="1" x14ac:dyDescent="0.2">
      <c r="C143" s="165"/>
      <c r="D143" s="163"/>
      <c r="E143" s="166"/>
    </row>
    <row r="144" spans="1:5" x14ac:dyDescent="0.2">
      <c r="C144" s="165"/>
      <c r="D144" s="171"/>
      <c r="E144" s="168"/>
    </row>
    <row r="145" spans="1:5" x14ac:dyDescent="0.2">
      <c r="C145" s="165"/>
      <c r="D145" s="163"/>
      <c r="E145" s="166"/>
    </row>
    <row r="146" spans="1:5" x14ac:dyDescent="0.2">
      <c r="D146" s="184"/>
      <c r="E146" s="185"/>
    </row>
    <row r="147" spans="1:5" x14ac:dyDescent="0.2">
      <c r="C147" s="165"/>
      <c r="D147" s="169"/>
      <c r="E147" s="186"/>
    </row>
    <row r="148" spans="1:5" x14ac:dyDescent="0.2">
      <c r="C148" s="165"/>
      <c r="D148" s="171"/>
      <c r="E148" s="172"/>
    </row>
    <row r="149" spans="1:5" x14ac:dyDescent="0.2">
      <c r="D149" s="184"/>
      <c r="E149" s="191"/>
    </row>
    <row r="150" spans="1:5" x14ac:dyDescent="0.2">
      <c r="B150" s="165"/>
      <c r="D150" s="179"/>
      <c r="E150" s="189"/>
    </row>
    <row r="151" spans="1:5" x14ac:dyDescent="0.2">
      <c r="C151" s="165"/>
      <c r="D151" s="179"/>
      <c r="E151" s="166"/>
    </row>
    <row r="152" spans="1:5" x14ac:dyDescent="0.2">
      <c r="C152" s="165"/>
      <c r="D152" s="171"/>
      <c r="E152" s="172"/>
    </row>
    <row r="153" spans="1:5" x14ac:dyDescent="0.2">
      <c r="C153" s="165"/>
      <c r="D153" s="171"/>
      <c r="E153" s="172"/>
    </row>
    <row r="154" spans="1:5" x14ac:dyDescent="0.2">
      <c r="D154" s="163"/>
      <c r="E154" s="164"/>
    </row>
    <row r="155" spans="1:5" s="118" customFormat="1" ht="18" customHeight="1" x14ac:dyDescent="0.25">
      <c r="A155" s="215"/>
      <c r="B155" s="216"/>
      <c r="C155" s="216"/>
      <c r="D155" s="216"/>
      <c r="E155" s="216"/>
    </row>
    <row r="156" spans="1:5" ht="28.5" customHeight="1" x14ac:dyDescent="0.2">
      <c r="A156" s="181"/>
      <c r="B156" s="181"/>
      <c r="C156" s="181"/>
      <c r="D156" s="182"/>
      <c r="E156" s="183"/>
    </row>
    <row r="158" spans="1:5" ht="15.75" x14ac:dyDescent="0.2">
      <c r="A158" s="192"/>
      <c r="B158" s="165"/>
      <c r="C158" s="165"/>
      <c r="D158" s="193"/>
      <c r="E158" s="194"/>
    </row>
    <row r="159" spans="1:5" x14ac:dyDescent="0.2">
      <c r="A159" s="165"/>
      <c r="B159" s="165"/>
      <c r="C159" s="165"/>
      <c r="D159" s="193"/>
      <c r="E159" s="194"/>
    </row>
    <row r="160" spans="1:5" ht="17.649999999999999" customHeight="1" x14ac:dyDescent="0.2">
      <c r="A160" s="165"/>
      <c r="B160" s="165"/>
      <c r="C160" s="165"/>
      <c r="D160" s="193"/>
      <c r="E160" s="194"/>
    </row>
    <row r="161" spans="1:5" ht="13.9" customHeight="1" x14ac:dyDescent="0.2">
      <c r="A161" s="165"/>
      <c r="B161" s="165"/>
      <c r="C161" s="165"/>
      <c r="D161" s="193"/>
      <c r="E161" s="194"/>
    </row>
    <row r="162" spans="1:5" x14ac:dyDescent="0.2">
      <c r="A162" s="165"/>
      <c r="B162" s="165"/>
      <c r="C162" s="165"/>
      <c r="D162" s="193"/>
      <c r="E162" s="194"/>
    </row>
    <row r="163" spans="1:5" x14ac:dyDescent="0.2">
      <c r="A163" s="165"/>
      <c r="B163" s="165"/>
      <c r="C163" s="165"/>
    </row>
    <row r="164" spans="1:5" x14ac:dyDescent="0.2">
      <c r="A164" s="165"/>
      <c r="B164" s="165"/>
      <c r="C164" s="165"/>
      <c r="D164" s="193"/>
      <c r="E164" s="194"/>
    </row>
    <row r="165" spans="1:5" x14ac:dyDescent="0.2">
      <c r="A165" s="165"/>
      <c r="B165" s="165"/>
      <c r="C165" s="165"/>
      <c r="D165" s="193"/>
      <c r="E165" s="196"/>
    </row>
    <row r="166" spans="1:5" x14ac:dyDescent="0.2">
      <c r="A166" s="165"/>
      <c r="B166" s="165"/>
      <c r="C166" s="165"/>
      <c r="D166" s="193"/>
      <c r="E166" s="194"/>
    </row>
    <row r="167" spans="1:5" ht="22.9" customHeight="1" x14ac:dyDescent="0.2">
      <c r="A167" s="165"/>
      <c r="B167" s="165"/>
      <c r="C167" s="165"/>
      <c r="D167" s="193"/>
      <c r="E167" s="173"/>
    </row>
    <row r="168" spans="1:5" ht="22.9" customHeight="1" x14ac:dyDescent="0.2">
      <c r="D168" s="171"/>
      <c r="E168" s="174"/>
    </row>
  </sheetData>
  <mergeCells count="8">
    <mergeCell ref="B43:H43"/>
    <mergeCell ref="A155:E155"/>
    <mergeCell ref="A1:H1"/>
    <mergeCell ref="B3:H3"/>
    <mergeCell ref="B15:H15"/>
    <mergeCell ref="B17:H17"/>
    <mergeCell ref="B29:H29"/>
    <mergeCell ref="B31:H31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K14" sqref="K14"/>
    </sheetView>
  </sheetViews>
  <sheetFormatPr defaultColWidth="10" defaultRowHeight="12.75" x14ac:dyDescent="0.2"/>
  <cols>
    <col min="1" max="2" width="3.7109375" style="101" customWidth="1"/>
    <col min="3" max="3" width="4.85546875" style="101" customWidth="1"/>
    <col min="4" max="4" width="4.7109375" style="125" customWidth="1"/>
    <col min="5" max="5" width="39.140625" style="101" customWidth="1"/>
    <col min="6" max="6" width="13.28515625" style="101" bestFit="1" customWidth="1"/>
    <col min="7" max="7" width="15.140625" style="101" customWidth="1"/>
    <col min="8" max="8" width="14.7109375" style="101" customWidth="1"/>
    <col min="9" max="256" width="10" style="101"/>
    <col min="257" max="258" width="3.7109375" style="101" customWidth="1"/>
    <col min="259" max="259" width="4.85546875" style="101" customWidth="1"/>
    <col min="260" max="260" width="4.7109375" style="101" customWidth="1"/>
    <col min="261" max="261" width="39.140625" style="101" customWidth="1"/>
    <col min="262" max="262" width="13.28515625" style="101" bestFit="1" customWidth="1"/>
    <col min="263" max="263" width="15.140625" style="101" customWidth="1"/>
    <col min="264" max="264" width="14.7109375" style="101" customWidth="1"/>
    <col min="265" max="512" width="10" style="101"/>
    <col min="513" max="514" width="3.7109375" style="101" customWidth="1"/>
    <col min="515" max="515" width="4.85546875" style="101" customWidth="1"/>
    <col min="516" max="516" width="4.7109375" style="101" customWidth="1"/>
    <col min="517" max="517" width="39.140625" style="101" customWidth="1"/>
    <col min="518" max="518" width="13.28515625" style="101" bestFit="1" customWidth="1"/>
    <col min="519" max="519" width="15.140625" style="101" customWidth="1"/>
    <col min="520" max="520" width="14.7109375" style="101" customWidth="1"/>
    <col min="521" max="768" width="10" style="101"/>
    <col min="769" max="770" width="3.7109375" style="101" customWidth="1"/>
    <col min="771" max="771" width="4.85546875" style="101" customWidth="1"/>
    <col min="772" max="772" width="4.7109375" style="101" customWidth="1"/>
    <col min="773" max="773" width="39.140625" style="101" customWidth="1"/>
    <col min="774" max="774" width="13.28515625" style="101" bestFit="1" customWidth="1"/>
    <col min="775" max="775" width="15.140625" style="101" customWidth="1"/>
    <col min="776" max="776" width="14.7109375" style="101" customWidth="1"/>
    <col min="777" max="1024" width="10" style="101"/>
    <col min="1025" max="1026" width="3.7109375" style="101" customWidth="1"/>
    <col min="1027" max="1027" width="4.85546875" style="101" customWidth="1"/>
    <col min="1028" max="1028" width="4.7109375" style="101" customWidth="1"/>
    <col min="1029" max="1029" width="39.140625" style="101" customWidth="1"/>
    <col min="1030" max="1030" width="13.28515625" style="101" bestFit="1" customWidth="1"/>
    <col min="1031" max="1031" width="15.140625" style="101" customWidth="1"/>
    <col min="1032" max="1032" width="14.7109375" style="101" customWidth="1"/>
    <col min="1033" max="1280" width="10" style="101"/>
    <col min="1281" max="1282" width="3.7109375" style="101" customWidth="1"/>
    <col min="1283" max="1283" width="4.85546875" style="101" customWidth="1"/>
    <col min="1284" max="1284" width="4.7109375" style="101" customWidth="1"/>
    <col min="1285" max="1285" width="39.140625" style="101" customWidth="1"/>
    <col min="1286" max="1286" width="13.28515625" style="101" bestFit="1" customWidth="1"/>
    <col min="1287" max="1287" width="15.140625" style="101" customWidth="1"/>
    <col min="1288" max="1288" width="14.7109375" style="101" customWidth="1"/>
    <col min="1289" max="1536" width="10" style="101"/>
    <col min="1537" max="1538" width="3.7109375" style="101" customWidth="1"/>
    <col min="1539" max="1539" width="4.85546875" style="101" customWidth="1"/>
    <col min="1540" max="1540" width="4.7109375" style="101" customWidth="1"/>
    <col min="1541" max="1541" width="39.140625" style="101" customWidth="1"/>
    <col min="1542" max="1542" width="13.28515625" style="101" bestFit="1" customWidth="1"/>
    <col min="1543" max="1543" width="15.140625" style="101" customWidth="1"/>
    <col min="1544" max="1544" width="14.7109375" style="101" customWidth="1"/>
    <col min="1545" max="1792" width="10" style="101"/>
    <col min="1793" max="1794" width="3.7109375" style="101" customWidth="1"/>
    <col min="1795" max="1795" width="4.85546875" style="101" customWidth="1"/>
    <col min="1796" max="1796" width="4.7109375" style="101" customWidth="1"/>
    <col min="1797" max="1797" width="39.140625" style="101" customWidth="1"/>
    <col min="1798" max="1798" width="13.28515625" style="101" bestFit="1" customWidth="1"/>
    <col min="1799" max="1799" width="15.140625" style="101" customWidth="1"/>
    <col min="1800" max="1800" width="14.7109375" style="101" customWidth="1"/>
    <col min="1801" max="2048" width="10" style="101"/>
    <col min="2049" max="2050" width="3.7109375" style="101" customWidth="1"/>
    <col min="2051" max="2051" width="4.85546875" style="101" customWidth="1"/>
    <col min="2052" max="2052" width="4.7109375" style="101" customWidth="1"/>
    <col min="2053" max="2053" width="39.140625" style="101" customWidth="1"/>
    <col min="2054" max="2054" width="13.28515625" style="101" bestFit="1" customWidth="1"/>
    <col min="2055" max="2055" width="15.140625" style="101" customWidth="1"/>
    <col min="2056" max="2056" width="14.7109375" style="101" customWidth="1"/>
    <col min="2057" max="2304" width="10" style="101"/>
    <col min="2305" max="2306" width="3.7109375" style="101" customWidth="1"/>
    <col min="2307" max="2307" width="4.85546875" style="101" customWidth="1"/>
    <col min="2308" max="2308" width="4.7109375" style="101" customWidth="1"/>
    <col min="2309" max="2309" width="39.140625" style="101" customWidth="1"/>
    <col min="2310" max="2310" width="13.28515625" style="101" bestFit="1" customWidth="1"/>
    <col min="2311" max="2311" width="15.140625" style="101" customWidth="1"/>
    <col min="2312" max="2312" width="14.7109375" style="101" customWidth="1"/>
    <col min="2313" max="2560" width="10" style="101"/>
    <col min="2561" max="2562" width="3.7109375" style="101" customWidth="1"/>
    <col min="2563" max="2563" width="4.85546875" style="101" customWidth="1"/>
    <col min="2564" max="2564" width="4.7109375" style="101" customWidth="1"/>
    <col min="2565" max="2565" width="39.140625" style="101" customWidth="1"/>
    <col min="2566" max="2566" width="13.28515625" style="101" bestFit="1" customWidth="1"/>
    <col min="2567" max="2567" width="15.140625" style="101" customWidth="1"/>
    <col min="2568" max="2568" width="14.7109375" style="101" customWidth="1"/>
    <col min="2569" max="2816" width="10" style="101"/>
    <col min="2817" max="2818" width="3.7109375" style="101" customWidth="1"/>
    <col min="2819" max="2819" width="4.85546875" style="101" customWidth="1"/>
    <col min="2820" max="2820" width="4.7109375" style="101" customWidth="1"/>
    <col min="2821" max="2821" width="39.140625" style="101" customWidth="1"/>
    <col min="2822" max="2822" width="13.28515625" style="101" bestFit="1" customWidth="1"/>
    <col min="2823" max="2823" width="15.140625" style="101" customWidth="1"/>
    <col min="2824" max="2824" width="14.7109375" style="101" customWidth="1"/>
    <col min="2825" max="3072" width="10" style="101"/>
    <col min="3073" max="3074" width="3.7109375" style="101" customWidth="1"/>
    <col min="3075" max="3075" width="4.85546875" style="101" customWidth="1"/>
    <col min="3076" max="3076" width="4.7109375" style="101" customWidth="1"/>
    <col min="3077" max="3077" width="39.140625" style="101" customWidth="1"/>
    <col min="3078" max="3078" width="13.28515625" style="101" bestFit="1" customWidth="1"/>
    <col min="3079" max="3079" width="15.140625" style="101" customWidth="1"/>
    <col min="3080" max="3080" width="14.7109375" style="101" customWidth="1"/>
    <col min="3081" max="3328" width="10" style="101"/>
    <col min="3329" max="3330" width="3.7109375" style="101" customWidth="1"/>
    <col min="3331" max="3331" width="4.85546875" style="101" customWidth="1"/>
    <col min="3332" max="3332" width="4.7109375" style="101" customWidth="1"/>
    <col min="3333" max="3333" width="39.140625" style="101" customWidth="1"/>
    <col min="3334" max="3334" width="13.28515625" style="101" bestFit="1" customWidth="1"/>
    <col min="3335" max="3335" width="15.140625" style="101" customWidth="1"/>
    <col min="3336" max="3336" width="14.7109375" style="101" customWidth="1"/>
    <col min="3337" max="3584" width="10" style="101"/>
    <col min="3585" max="3586" width="3.7109375" style="101" customWidth="1"/>
    <col min="3587" max="3587" width="4.85546875" style="101" customWidth="1"/>
    <col min="3588" max="3588" width="4.7109375" style="101" customWidth="1"/>
    <col min="3589" max="3589" width="39.140625" style="101" customWidth="1"/>
    <col min="3590" max="3590" width="13.28515625" style="101" bestFit="1" customWidth="1"/>
    <col min="3591" max="3591" width="15.140625" style="101" customWidth="1"/>
    <col min="3592" max="3592" width="14.7109375" style="101" customWidth="1"/>
    <col min="3593" max="3840" width="10" style="101"/>
    <col min="3841" max="3842" width="3.7109375" style="101" customWidth="1"/>
    <col min="3843" max="3843" width="4.85546875" style="101" customWidth="1"/>
    <col min="3844" max="3844" width="4.7109375" style="101" customWidth="1"/>
    <col min="3845" max="3845" width="39.140625" style="101" customWidth="1"/>
    <col min="3846" max="3846" width="13.28515625" style="101" bestFit="1" customWidth="1"/>
    <col min="3847" max="3847" width="15.140625" style="101" customWidth="1"/>
    <col min="3848" max="3848" width="14.7109375" style="101" customWidth="1"/>
    <col min="3849" max="4096" width="10" style="101"/>
    <col min="4097" max="4098" width="3.7109375" style="101" customWidth="1"/>
    <col min="4099" max="4099" width="4.85546875" style="101" customWidth="1"/>
    <col min="4100" max="4100" width="4.7109375" style="101" customWidth="1"/>
    <col min="4101" max="4101" width="39.140625" style="101" customWidth="1"/>
    <col min="4102" max="4102" width="13.28515625" style="101" bestFit="1" customWidth="1"/>
    <col min="4103" max="4103" width="15.140625" style="101" customWidth="1"/>
    <col min="4104" max="4104" width="14.7109375" style="101" customWidth="1"/>
    <col min="4105" max="4352" width="10" style="101"/>
    <col min="4353" max="4354" width="3.7109375" style="101" customWidth="1"/>
    <col min="4355" max="4355" width="4.85546875" style="101" customWidth="1"/>
    <col min="4356" max="4356" width="4.7109375" style="101" customWidth="1"/>
    <col min="4357" max="4357" width="39.140625" style="101" customWidth="1"/>
    <col min="4358" max="4358" width="13.28515625" style="101" bestFit="1" customWidth="1"/>
    <col min="4359" max="4359" width="15.140625" style="101" customWidth="1"/>
    <col min="4360" max="4360" width="14.7109375" style="101" customWidth="1"/>
    <col min="4361" max="4608" width="10" style="101"/>
    <col min="4609" max="4610" width="3.7109375" style="101" customWidth="1"/>
    <col min="4611" max="4611" width="4.85546875" style="101" customWidth="1"/>
    <col min="4612" max="4612" width="4.7109375" style="101" customWidth="1"/>
    <col min="4613" max="4613" width="39.140625" style="101" customWidth="1"/>
    <col min="4614" max="4614" width="13.28515625" style="101" bestFit="1" customWidth="1"/>
    <col min="4615" max="4615" width="15.140625" style="101" customWidth="1"/>
    <col min="4616" max="4616" width="14.7109375" style="101" customWidth="1"/>
    <col min="4617" max="4864" width="10" style="101"/>
    <col min="4865" max="4866" width="3.7109375" style="101" customWidth="1"/>
    <col min="4867" max="4867" width="4.85546875" style="101" customWidth="1"/>
    <col min="4868" max="4868" width="4.7109375" style="101" customWidth="1"/>
    <col min="4869" max="4869" width="39.140625" style="101" customWidth="1"/>
    <col min="4870" max="4870" width="13.28515625" style="101" bestFit="1" customWidth="1"/>
    <col min="4871" max="4871" width="15.140625" style="101" customWidth="1"/>
    <col min="4872" max="4872" width="14.7109375" style="101" customWidth="1"/>
    <col min="4873" max="5120" width="10" style="101"/>
    <col min="5121" max="5122" width="3.7109375" style="101" customWidth="1"/>
    <col min="5123" max="5123" width="4.85546875" style="101" customWidth="1"/>
    <col min="5124" max="5124" width="4.7109375" style="101" customWidth="1"/>
    <col min="5125" max="5125" width="39.140625" style="101" customWidth="1"/>
    <col min="5126" max="5126" width="13.28515625" style="101" bestFit="1" customWidth="1"/>
    <col min="5127" max="5127" width="15.140625" style="101" customWidth="1"/>
    <col min="5128" max="5128" width="14.7109375" style="101" customWidth="1"/>
    <col min="5129" max="5376" width="10" style="101"/>
    <col min="5377" max="5378" width="3.7109375" style="101" customWidth="1"/>
    <col min="5379" max="5379" width="4.85546875" style="101" customWidth="1"/>
    <col min="5380" max="5380" width="4.7109375" style="101" customWidth="1"/>
    <col min="5381" max="5381" width="39.140625" style="101" customWidth="1"/>
    <col min="5382" max="5382" width="13.28515625" style="101" bestFit="1" customWidth="1"/>
    <col min="5383" max="5383" width="15.140625" style="101" customWidth="1"/>
    <col min="5384" max="5384" width="14.7109375" style="101" customWidth="1"/>
    <col min="5385" max="5632" width="10" style="101"/>
    <col min="5633" max="5634" width="3.7109375" style="101" customWidth="1"/>
    <col min="5635" max="5635" width="4.85546875" style="101" customWidth="1"/>
    <col min="5636" max="5636" width="4.7109375" style="101" customWidth="1"/>
    <col min="5637" max="5637" width="39.140625" style="101" customWidth="1"/>
    <col min="5638" max="5638" width="13.28515625" style="101" bestFit="1" customWidth="1"/>
    <col min="5639" max="5639" width="15.140625" style="101" customWidth="1"/>
    <col min="5640" max="5640" width="14.7109375" style="101" customWidth="1"/>
    <col min="5641" max="5888" width="10" style="101"/>
    <col min="5889" max="5890" width="3.7109375" style="101" customWidth="1"/>
    <col min="5891" max="5891" width="4.85546875" style="101" customWidth="1"/>
    <col min="5892" max="5892" width="4.7109375" style="101" customWidth="1"/>
    <col min="5893" max="5893" width="39.140625" style="101" customWidth="1"/>
    <col min="5894" max="5894" width="13.28515625" style="101" bestFit="1" customWidth="1"/>
    <col min="5895" max="5895" width="15.140625" style="101" customWidth="1"/>
    <col min="5896" max="5896" width="14.7109375" style="101" customWidth="1"/>
    <col min="5897" max="6144" width="10" style="101"/>
    <col min="6145" max="6146" width="3.7109375" style="101" customWidth="1"/>
    <col min="6147" max="6147" width="4.85546875" style="101" customWidth="1"/>
    <col min="6148" max="6148" width="4.7109375" style="101" customWidth="1"/>
    <col min="6149" max="6149" width="39.140625" style="101" customWidth="1"/>
    <col min="6150" max="6150" width="13.28515625" style="101" bestFit="1" customWidth="1"/>
    <col min="6151" max="6151" width="15.140625" style="101" customWidth="1"/>
    <col min="6152" max="6152" width="14.7109375" style="101" customWidth="1"/>
    <col min="6153" max="6400" width="10" style="101"/>
    <col min="6401" max="6402" width="3.7109375" style="101" customWidth="1"/>
    <col min="6403" max="6403" width="4.85546875" style="101" customWidth="1"/>
    <col min="6404" max="6404" width="4.7109375" style="101" customWidth="1"/>
    <col min="6405" max="6405" width="39.140625" style="101" customWidth="1"/>
    <col min="6406" max="6406" width="13.28515625" style="101" bestFit="1" customWidth="1"/>
    <col min="6407" max="6407" width="15.140625" style="101" customWidth="1"/>
    <col min="6408" max="6408" width="14.7109375" style="101" customWidth="1"/>
    <col min="6409" max="6656" width="10" style="101"/>
    <col min="6657" max="6658" width="3.7109375" style="101" customWidth="1"/>
    <col min="6659" max="6659" width="4.85546875" style="101" customWidth="1"/>
    <col min="6660" max="6660" width="4.7109375" style="101" customWidth="1"/>
    <col min="6661" max="6661" width="39.140625" style="101" customWidth="1"/>
    <col min="6662" max="6662" width="13.28515625" style="101" bestFit="1" customWidth="1"/>
    <col min="6663" max="6663" width="15.140625" style="101" customWidth="1"/>
    <col min="6664" max="6664" width="14.7109375" style="101" customWidth="1"/>
    <col min="6665" max="6912" width="10" style="101"/>
    <col min="6913" max="6914" width="3.7109375" style="101" customWidth="1"/>
    <col min="6915" max="6915" width="4.85546875" style="101" customWidth="1"/>
    <col min="6916" max="6916" width="4.7109375" style="101" customWidth="1"/>
    <col min="6917" max="6917" width="39.140625" style="101" customWidth="1"/>
    <col min="6918" max="6918" width="13.28515625" style="101" bestFit="1" customWidth="1"/>
    <col min="6919" max="6919" width="15.140625" style="101" customWidth="1"/>
    <col min="6920" max="6920" width="14.7109375" style="101" customWidth="1"/>
    <col min="6921" max="7168" width="10" style="101"/>
    <col min="7169" max="7170" width="3.7109375" style="101" customWidth="1"/>
    <col min="7171" max="7171" width="4.85546875" style="101" customWidth="1"/>
    <col min="7172" max="7172" width="4.7109375" style="101" customWidth="1"/>
    <col min="7173" max="7173" width="39.140625" style="101" customWidth="1"/>
    <col min="7174" max="7174" width="13.28515625" style="101" bestFit="1" customWidth="1"/>
    <col min="7175" max="7175" width="15.140625" style="101" customWidth="1"/>
    <col min="7176" max="7176" width="14.7109375" style="101" customWidth="1"/>
    <col min="7177" max="7424" width="10" style="101"/>
    <col min="7425" max="7426" width="3.7109375" style="101" customWidth="1"/>
    <col min="7427" max="7427" width="4.85546875" style="101" customWidth="1"/>
    <col min="7428" max="7428" width="4.7109375" style="101" customWidth="1"/>
    <col min="7429" max="7429" width="39.140625" style="101" customWidth="1"/>
    <col min="7430" max="7430" width="13.28515625" style="101" bestFit="1" customWidth="1"/>
    <col min="7431" max="7431" width="15.140625" style="101" customWidth="1"/>
    <col min="7432" max="7432" width="14.7109375" style="101" customWidth="1"/>
    <col min="7433" max="7680" width="10" style="101"/>
    <col min="7681" max="7682" width="3.7109375" style="101" customWidth="1"/>
    <col min="7683" max="7683" width="4.85546875" style="101" customWidth="1"/>
    <col min="7684" max="7684" width="4.7109375" style="101" customWidth="1"/>
    <col min="7685" max="7685" width="39.140625" style="101" customWidth="1"/>
    <col min="7686" max="7686" width="13.28515625" style="101" bestFit="1" customWidth="1"/>
    <col min="7687" max="7687" width="15.140625" style="101" customWidth="1"/>
    <col min="7688" max="7688" width="14.7109375" style="101" customWidth="1"/>
    <col min="7689" max="7936" width="10" style="101"/>
    <col min="7937" max="7938" width="3.7109375" style="101" customWidth="1"/>
    <col min="7939" max="7939" width="4.85546875" style="101" customWidth="1"/>
    <col min="7940" max="7940" width="4.7109375" style="101" customWidth="1"/>
    <col min="7941" max="7941" width="39.140625" style="101" customWidth="1"/>
    <col min="7942" max="7942" width="13.28515625" style="101" bestFit="1" customWidth="1"/>
    <col min="7943" max="7943" width="15.140625" style="101" customWidth="1"/>
    <col min="7944" max="7944" width="14.7109375" style="101" customWidth="1"/>
    <col min="7945" max="8192" width="10" style="101"/>
    <col min="8193" max="8194" width="3.7109375" style="101" customWidth="1"/>
    <col min="8195" max="8195" width="4.85546875" style="101" customWidth="1"/>
    <col min="8196" max="8196" width="4.7109375" style="101" customWidth="1"/>
    <col min="8197" max="8197" width="39.140625" style="101" customWidth="1"/>
    <col min="8198" max="8198" width="13.28515625" style="101" bestFit="1" customWidth="1"/>
    <col min="8199" max="8199" width="15.140625" style="101" customWidth="1"/>
    <col min="8200" max="8200" width="14.7109375" style="101" customWidth="1"/>
    <col min="8201" max="8448" width="10" style="101"/>
    <col min="8449" max="8450" width="3.7109375" style="101" customWidth="1"/>
    <col min="8451" max="8451" width="4.85546875" style="101" customWidth="1"/>
    <col min="8452" max="8452" width="4.7109375" style="101" customWidth="1"/>
    <col min="8453" max="8453" width="39.140625" style="101" customWidth="1"/>
    <col min="8454" max="8454" width="13.28515625" style="101" bestFit="1" customWidth="1"/>
    <col min="8455" max="8455" width="15.140625" style="101" customWidth="1"/>
    <col min="8456" max="8456" width="14.7109375" style="101" customWidth="1"/>
    <col min="8457" max="8704" width="10" style="101"/>
    <col min="8705" max="8706" width="3.7109375" style="101" customWidth="1"/>
    <col min="8707" max="8707" width="4.85546875" style="101" customWidth="1"/>
    <col min="8708" max="8708" width="4.7109375" style="101" customWidth="1"/>
    <col min="8709" max="8709" width="39.140625" style="101" customWidth="1"/>
    <col min="8710" max="8710" width="13.28515625" style="101" bestFit="1" customWidth="1"/>
    <col min="8711" max="8711" width="15.140625" style="101" customWidth="1"/>
    <col min="8712" max="8712" width="14.7109375" style="101" customWidth="1"/>
    <col min="8713" max="8960" width="10" style="101"/>
    <col min="8961" max="8962" width="3.7109375" style="101" customWidth="1"/>
    <col min="8963" max="8963" width="4.85546875" style="101" customWidth="1"/>
    <col min="8964" max="8964" width="4.7109375" style="101" customWidth="1"/>
    <col min="8965" max="8965" width="39.140625" style="101" customWidth="1"/>
    <col min="8966" max="8966" width="13.28515625" style="101" bestFit="1" customWidth="1"/>
    <col min="8967" max="8967" width="15.140625" style="101" customWidth="1"/>
    <col min="8968" max="8968" width="14.7109375" style="101" customWidth="1"/>
    <col min="8969" max="9216" width="10" style="101"/>
    <col min="9217" max="9218" width="3.7109375" style="101" customWidth="1"/>
    <col min="9219" max="9219" width="4.85546875" style="101" customWidth="1"/>
    <col min="9220" max="9220" width="4.7109375" style="101" customWidth="1"/>
    <col min="9221" max="9221" width="39.140625" style="101" customWidth="1"/>
    <col min="9222" max="9222" width="13.28515625" style="101" bestFit="1" customWidth="1"/>
    <col min="9223" max="9223" width="15.140625" style="101" customWidth="1"/>
    <col min="9224" max="9224" width="14.7109375" style="101" customWidth="1"/>
    <col min="9225" max="9472" width="10" style="101"/>
    <col min="9473" max="9474" width="3.7109375" style="101" customWidth="1"/>
    <col min="9475" max="9475" width="4.85546875" style="101" customWidth="1"/>
    <col min="9476" max="9476" width="4.7109375" style="101" customWidth="1"/>
    <col min="9477" max="9477" width="39.140625" style="101" customWidth="1"/>
    <col min="9478" max="9478" width="13.28515625" style="101" bestFit="1" customWidth="1"/>
    <col min="9479" max="9479" width="15.140625" style="101" customWidth="1"/>
    <col min="9480" max="9480" width="14.7109375" style="101" customWidth="1"/>
    <col min="9481" max="9728" width="10" style="101"/>
    <col min="9729" max="9730" width="3.7109375" style="101" customWidth="1"/>
    <col min="9731" max="9731" width="4.85546875" style="101" customWidth="1"/>
    <col min="9732" max="9732" width="4.7109375" style="101" customWidth="1"/>
    <col min="9733" max="9733" width="39.140625" style="101" customWidth="1"/>
    <col min="9734" max="9734" width="13.28515625" style="101" bestFit="1" customWidth="1"/>
    <col min="9735" max="9735" width="15.140625" style="101" customWidth="1"/>
    <col min="9736" max="9736" width="14.7109375" style="101" customWidth="1"/>
    <col min="9737" max="9984" width="10" style="101"/>
    <col min="9985" max="9986" width="3.7109375" style="101" customWidth="1"/>
    <col min="9987" max="9987" width="4.85546875" style="101" customWidth="1"/>
    <col min="9988" max="9988" width="4.7109375" style="101" customWidth="1"/>
    <col min="9989" max="9989" width="39.140625" style="101" customWidth="1"/>
    <col min="9990" max="9990" width="13.28515625" style="101" bestFit="1" customWidth="1"/>
    <col min="9991" max="9991" width="15.140625" style="101" customWidth="1"/>
    <col min="9992" max="9992" width="14.7109375" style="101" customWidth="1"/>
    <col min="9993" max="10240" width="10" style="101"/>
    <col min="10241" max="10242" width="3.7109375" style="101" customWidth="1"/>
    <col min="10243" max="10243" width="4.85546875" style="101" customWidth="1"/>
    <col min="10244" max="10244" width="4.7109375" style="101" customWidth="1"/>
    <col min="10245" max="10245" width="39.140625" style="101" customWidth="1"/>
    <col min="10246" max="10246" width="13.28515625" style="101" bestFit="1" customWidth="1"/>
    <col min="10247" max="10247" width="15.140625" style="101" customWidth="1"/>
    <col min="10248" max="10248" width="14.7109375" style="101" customWidth="1"/>
    <col min="10249" max="10496" width="10" style="101"/>
    <col min="10497" max="10498" width="3.7109375" style="101" customWidth="1"/>
    <col min="10499" max="10499" width="4.85546875" style="101" customWidth="1"/>
    <col min="10500" max="10500" width="4.7109375" style="101" customWidth="1"/>
    <col min="10501" max="10501" width="39.140625" style="101" customWidth="1"/>
    <col min="10502" max="10502" width="13.28515625" style="101" bestFit="1" customWidth="1"/>
    <col min="10503" max="10503" width="15.140625" style="101" customWidth="1"/>
    <col min="10504" max="10504" width="14.7109375" style="101" customWidth="1"/>
    <col min="10505" max="10752" width="10" style="101"/>
    <col min="10753" max="10754" width="3.7109375" style="101" customWidth="1"/>
    <col min="10755" max="10755" width="4.85546875" style="101" customWidth="1"/>
    <col min="10756" max="10756" width="4.7109375" style="101" customWidth="1"/>
    <col min="10757" max="10757" width="39.140625" style="101" customWidth="1"/>
    <col min="10758" max="10758" width="13.28515625" style="101" bestFit="1" customWidth="1"/>
    <col min="10759" max="10759" width="15.140625" style="101" customWidth="1"/>
    <col min="10760" max="10760" width="14.7109375" style="101" customWidth="1"/>
    <col min="10761" max="11008" width="10" style="101"/>
    <col min="11009" max="11010" width="3.7109375" style="101" customWidth="1"/>
    <col min="11011" max="11011" width="4.85546875" style="101" customWidth="1"/>
    <col min="11012" max="11012" width="4.7109375" style="101" customWidth="1"/>
    <col min="11013" max="11013" width="39.140625" style="101" customWidth="1"/>
    <col min="11014" max="11014" width="13.28515625" style="101" bestFit="1" customWidth="1"/>
    <col min="11015" max="11015" width="15.140625" style="101" customWidth="1"/>
    <col min="11016" max="11016" width="14.7109375" style="101" customWidth="1"/>
    <col min="11017" max="11264" width="10" style="101"/>
    <col min="11265" max="11266" width="3.7109375" style="101" customWidth="1"/>
    <col min="11267" max="11267" width="4.85546875" style="101" customWidth="1"/>
    <col min="11268" max="11268" width="4.7109375" style="101" customWidth="1"/>
    <col min="11269" max="11269" width="39.140625" style="101" customWidth="1"/>
    <col min="11270" max="11270" width="13.28515625" style="101" bestFit="1" customWidth="1"/>
    <col min="11271" max="11271" width="15.140625" style="101" customWidth="1"/>
    <col min="11272" max="11272" width="14.7109375" style="101" customWidth="1"/>
    <col min="11273" max="11520" width="10" style="101"/>
    <col min="11521" max="11522" width="3.7109375" style="101" customWidth="1"/>
    <col min="11523" max="11523" width="4.85546875" style="101" customWidth="1"/>
    <col min="11524" max="11524" width="4.7109375" style="101" customWidth="1"/>
    <col min="11525" max="11525" width="39.140625" style="101" customWidth="1"/>
    <col min="11526" max="11526" width="13.28515625" style="101" bestFit="1" customWidth="1"/>
    <col min="11527" max="11527" width="15.140625" style="101" customWidth="1"/>
    <col min="11528" max="11528" width="14.7109375" style="101" customWidth="1"/>
    <col min="11529" max="11776" width="10" style="101"/>
    <col min="11777" max="11778" width="3.7109375" style="101" customWidth="1"/>
    <col min="11779" max="11779" width="4.85546875" style="101" customWidth="1"/>
    <col min="11780" max="11780" width="4.7109375" style="101" customWidth="1"/>
    <col min="11781" max="11781" width="39.140625" style="101" customWidth="1"/>
    <col min="11782" max="11782" width="13.28515625" style="101" bestFit="1" customWidth="1"/>
    <col min="11783" max="11783" width="15.140625" style="101" customWidth="1"/>
    <col min="11784" max="11784" width="14.7109375" style="101" customWidth="1"/>
    <col min="11785" max="12032" width="10" style="101"/>
    <col min="12033" max="12034" width="3.7109375" style="101" customWidth="1"/>
    <col min="12035" max="12035" width="4.85546875" style="101" customWidth="1"/>
    <col min="12036" max="12036" width="4.7109375" style="101" customWidth="1"/>
    <col min="12037" max="12037" width="39.140625" style="101" customWidth="1"/>
    <col min="12038" max="12038" width="13.28515625" style="101" bestFit="1" customWidth="1"/>
    <col min="12039" max="12039" width="15.140625" style="101" customWidth="1"/>
    <col min="12040" max="12040" width="14.7109375" style="101" customWidth="1"/>
    <col min="12041" max="12288" width="10" style="101"/>
    <col min="12289" max="12290" width="3.7109375" style="101" customWidth="1"/>
    <col min="12291" max="12291" width="4.85546875" style="101" customWidth="1"/>
    <col min="12292" max="12292" width="4.7109375" style="101" customWidth="1"/>
    <col min="12293" max="12293" width="39.140625" style="101" customWidth="1"/>
    <col min="12294" max="12294" width="13.28515625" style="101" bestFit="1" customWidth="1"/>
    <col min="12295" max="12295" width="15.140625" style="101" customWidth="1"/>
    <col min="12296" max="12296" width="14.7109375" style="101" customWidth="1"/>
    <col min="12297" max="12544" width="10" style="101"/>
    <col min="12545" max="12546" width="3.7109375" style="101" customWidth="1"/>
    <col min="12547" max="12547" width="4.85546875" style="101" customWidth="1"/>
    <col min="12548" max="12548" width="4.7109375" style="101" customWidth="1"/>
    <col min="12549" max="12549" width="39.140625" style="101" customWidth="1"/>
    <col min="12550" max="12550" width="13.28515625" style="101" bestFit="1" customWidth="1"/>
    <col min="12551" max="12551" width="15.140625" style="101" customWidth="1"/>
    <col min="12552" max="12552" width="14.7109375" style="101" customWidth="1"/>
    <col min="12553" max="12800" width="10" style="101"/>
    <col min="12801" max="12802" width="3.7109375" style="101" customWidth="1"/>
    <col min="12803" max="12803" width="4.85546875" style="101" customWidth="1"/>
    <col min="12804" max="12804" width="4.7109375" style="101" customWidth="1"/>
    <col min="12805" max="12805" width="39.140625" style="101" customWidth="1"/>
    <col min="12806" max="12806" width="13.28515625" style="101" bestFit="1" customWidth="1"/>
    <col min="12807" max="12807" width="15.140625" style="101" customWidth="1"/>
    <col min="12808" max="12808" width="14.7109375" style="101" customWidth="1"/>
    <col min="12809" max="13056" width="10" style="101"/>
    <col min="13057" max="13058" width="3.7109375" style="101" customWidth="1"/>
    <col min="13059" max="13059" width="4.85546875" style="101" customWidth="1"/>
    <col min="13060" max="13060" width="4.7109375" style="101" customWidth="1"/>
    <col min="13061" max="13061" width="39.140625" style="101" customWidth="1"/>
    <col min="13062" max="13062" width="13.28515625" style="101" bestFit="1" customWidth="1"/>
    <col min="13063" max="13063" width="15.140625" style="101" customWidth="1"/>
    <col min="13064" max="13064" width="14.7109375" style="101" customWidth="1"/>
    <col min="13065" max="13312" width="10" style="101"/>
    <col min="13313" max="13314" width="3.7109375" style="101" customWidth="1"/>
    <col min="13315" max="13315" width="4.85546875" style="101" customWidth="1"/>
    <col min="13316" max="13316" width="4.7109375" style="101" customWidth="1"/>
    <col min="13317" max="13317" width="39.140625" style="101" customWidth="1"/>
    <col min="13318" max="13318" width="13.28515625" style="101" bestFit="1" customWidth="1"/>
    <col min="13319" max="13319" width="15.140625" style="101" customWidth="1"/>
    <col min="13320" max="13320" width="14.7109375" style="101" customWidth="1"/>
    <col min="13321" max="13568" width="10" style="101"/>
    <col min="13569" max="13570" width="3.7109375" style="101" customWidth="1"/>
    <col min="13571" max="13571" width="4.85546875" style="101" customWidth="1"/>
    <col min="13572" max="13572" width="4.7109375" style="101" customWidth="1"/>
    <col min="13573" max="13573" width="39.140625" style="101" customWidth="1"/>
    <col min="13574" max="13574" width="13.28515625" style="101" bestFit="1" customWidth="1"/>
    <col min="13575" max="13575" width="15.140625" style="101" customWidth="1"/>
    <col min="13576" max="13576" width="14.7109375" style="101" customWidth="1"/>
    <col min="13577" max="13824" width="10" style="101"/>
    <col min="13825" max="13826" width="3.7109375" style="101" customWidth="1"/>
    <col min="13827" max="13827" width="4.85546875" style="101" customWidth="1"/>
    <col min="13828" max="13828" width="4.7109375" style="101" customWidth="1"/>
    <col min="13829" max="13829" width="39.140625" style="101" customWidth="1"/>
    <col min="13830" max="13830" width="13.28515625" style="101" bestFit="1" customWidth="1"/>
    <col min="13831" max="13831" width="15.140625" style="101" customWidth="1"/>
    <col min="13832" max="13832" width="14.7109375" style="101" customWidth="1"/>
    <col min="13833" max="14080" width="10" style="101"/>
    <col min="14081" max="14082" width="3.7109375" style="101" customWidth="1"/>
    <col min="14083" max="14083" width="4.85546875" style="101" customWidth="1"/>
    <col min="14084" max="14084" width="4.7109375" style="101" customWidth="1"/>
    <col min="14085" max="14085" width="39.140625" style="101" customWidth="1"/>
    <col min="14086" max="14086" width="13.28515625" style="101" bestFit="1" customWidth="1"/>
    <col min="14087" max="14087" width="15.140625" style="101" customWidth="1"/>
    <col min="14088" max="14088" width="14.7109375" style="101" customWidth="1"/>
    <col min="14089" max="14336" width="10" style="101"/>
    <col min="14337" max="14338" width="3.7109375" style="101" customWidth="1"/>
    <col min="14339" max="14339" width="4.85546875" style="101" customWidth="1"/>
    <col min="14340" max="14340" width="4.7109375" style="101" customWidth="1"/>
    <col min="14341" max="14341" width="39.140625" style="101" customWidth="1"/>
    <col min="14342" max="14342" width="13.28515625" style="101" bestFit="1" customWidth="1"/>
    <col min="14343" max="14343" width="15.140625" style="101" customWidth="1"/>
    <col min="14344" max="14344" width="14.7109375" style="101" customWidth="1"/>
    <col min="14345" max="14592" width="10" style="101"/>
    <col min="14593" max="14594" width="3.7109375" style="101" customWidth="1"/>
    <col min="14595" max="14595" width="4.85546875" style="101" customWidth="1"/>
    <col min="14596" max="14596" width="4.7109375" style="101" customWidth="1"/>
    <col min="14597" max="14597" width="39.140625" style="101" customWidth="1"/>
    <col min="14598" max="14598" width="13.28515625" style="101" bestFit="1" customWidth="1"/>
    <col min="14599" max="14599" width="15.140625" style="101" customWidth="1"/>
    <col min="14600" max="14600" width="14.7109375" style="101" customWidth="1"/>
    <col min="14601" max="14848" width="10" style="101"/>
    <col min="14849" max="14850" width="3.7109375" style="101" customWidth="1"/>
    <col min="14851" max="14851" width="4.85546875" style="101" customWidth="1"/>
    <col min="14852" max="14852" width="4.7109375" style="101" customWidth="1"/>
    <col min="14853" max="14853" width="39.140625" style="101" customWidth="1"/>
    <col min="14854" max="14854" width="13.28515625" style="101" bestFit="1" customWidth="1"/>
    <col min="14855" max="14855" width="15.140625" style="101" customWidth="1"/>
    <col min="14856" max="14856" width="14.7109375" style="101" customWidth="1"/>
    <col min="14857" max="15104" width="10" style="101"/>
    <col min="15105" max="15106" width="3.7109375" style="101" customWidth="1"/>
    <col min="15107" max="15107" width="4.85546875" style="101" customWidth="1"/>
    <col min="15108" max="15108" width="4.7109375" style="101" customWidth="1"/>
    <col min="15109" max="15109" width="39.140625" style="101" customWidth="1"/>
    <col min="15110" max="15110" width="13.28515625" style="101" bestFit="1" customWidth="1"/>
    <col min="15111" max="15111" width="15.140625" style="101" customWidth="1"/>
    <col min="15112" max="15112" width="14.7109375" style="101" customWidth="1"/>
    <col min="15113" max="15360" width="10" style="101"/>
    <col min="15361" max="15362" width="3.7109375" style="101" customWidth="1"/>
    <col min="15363" max="15363" width="4.85546875" style="101" customWidth="1"/>
    <col min="15364" max="15364" width="4.7109375" style="101" customWidth="1"/>
    <col min="15365" max="15365" width="39.140625" style="101" customWidth="1"/>
    <col min="15366" max="15366" width="13.28515625" style="101" bestFit="1" customWidth="1"/>
    <col min="15367" max="15367" width="15.140625" style="101" customWidth="1"/>
    <col min="15368" max="15368" width="14.7109375" style="101" customWidth="1"/>
    <col min="15369" max="15616" width="10" style="101"/>
    <col min="15617" max="15618" width="3.7109375" style="101" customWidth="1"/>
    <col min="15619" max="15619" width="4.85546875" style="101" customWidth="1"/>
    <col min="15620" max="15620" width="4.7109375" style="101" customWidth="1"/>
    <col min="15621" max="15621" width="39.140625" style="101" customWidth="1"/>
    <col min="15622" max="15622" width="13.28515625" style="101" bestFit="1" customWidth="1"/>
    <col min="15623" max="15623" width="15.140625" style="101" customWidth="1"/>
    <col min="15624" max="15624" width="14.7109375" style="101" customWidth="1"/>
    <col min="15625" max="15872" width="10" style="101"/>
    <col min="15873" max="15874" width="3.7109375" style="101" customWidth="1"/>
    <col min="15875" max="15875" width="4.85546875" style="101" customWidth="1"/>
    <col min="15876" max="15876" width="4.7109375" style="101" customWidth="1"/>
    <col min="15877" max="15877" width="39.140625" style="101" customWidth="1"/>
    <col min="15878" max="15878" width="13.28515625" style="101" bestFit="1" customWidth="1"/>
    <col min="15879" max="15879" width="15.140625" style="101" customWidth="1"/>
    <col min="15880" max="15880" width="14.7109375" style="101" customWidth="1"/>
    <col min="15881" max="16128" width="10" style="101"/>
    <col min="16129" max="16130" width="3.7109375" style="101" customWidth="1"/>
    <col min="16131" max="16131" width="4.85546875" style="101" customWidth="1"/>
    <col min="16132" max="16132" width="4.7109375" style="101" customWidth="1"/>
    <col min="16133" max="16133" width="39.140625" style="101" customWidth="1"/>
    <col min="16134" max="16134" width="13.28515625" style="101" bestFit="1" customWidth="1"/>
    <col min="16135" max="16135" width="15.140625" style="101" customWidth="1"/>
    <col min="16136" max="16136" width="14.7109375" style="101" customWidth="1"/>
    <col min="16137" max="16384" width="10" style="101"/>
  </cols>
  <sheetData>
    <row r="1" spans="1:9" ht="48.4" customHeight="1" x14ac:dyDescent="0.2">
      <c r="A1" s="217" t="s">
        <v>169</v>
      </c>
      <c r="B1" s="217"/>
      <c r="C1" s="217"/>
      <c r="D1" s="217"/>
      <c r="E1" s="217"/>
      <c r="F1" s="217"/>
      <c r="G1" s="217"/>
      <c r="H1" s="217"/>
    </row>
    <row r="2" spans="1:9" s="102" customFormat="1" ht="26.65" customHeight="1" x14ac:dyDescent="0.2">
      <c r="A2" s="217" t="s">
        <v>112</v>
      </c>
      <c r="B2" s="217"/>
      <c r="C2" s="217"/>
      <c r="D2" s="217"/>
      <c r="E2" s="217"/>
      <c r="F2" s="217"/>
      <c r="G2" s="226"/>
      <c r="H2" s="226"/>
    </row>
    <row r="3" spans="1:9" ht="25.5" customHeight="1" x14ac:dyDescent="0.2">
      <c r="A3" s="217"/>
      <c r="B3" s="217"/>
      <c r="C3" s="217"/>
      <c r="D3" s="217"/>
      <c r="E3" s="217"/>
      <c r="F3" s="217"/>
      <c r="G3" s="217"/>
      <c r="H3" s="227"/>
    </row>
    <row r="4" spans="1:9" ht="9" customHeight="1" x14ac:dyDescent="0.25">
      <c r="A4" s="103"/>
      <c r="B4" s="104"/>
      <c r="C4" s="104"/>
      <c r="D4" s="104"/>
      <c r="E4" s="104"/>
    </row>
    <row r="5" spans="1:9" ht="27.75" customHeight="1" x14ac:dyDescent="0.25">
      <c r="A5" s="105"/>
      <c r="B5" s="106"/>
      <c r="C5" s="106"/>
      <c r="D5" s="107"/>
      <c r="E5" s="108"/>
      <c r="F5" s="109" t="s">
        <v>170</v>
      </c>
      <c r="G5" s="109">
        <v>2022</v>
      </c>
      <c r="H5" s="110">
        <v>2023</v>
      </c>
      <c r="I5" s="111"/>
    </row>
    <row r="6" spans="1:9" ht="27.75" customHeight="1" x14ac:dyDescent="0.25">
      <c r="A6" s="228" t="s">
        <v>113</v>
      </c>
      <c r="B6" s="229"/>
      <c r="C6" s="229"/>
      <c r="D6" s="229"/>
      <c r="E6" s="225"/>
      <c r="F6" s="116">
        <v>6985286</v>
      </c>
      <c r="G6" s="116">
        <v>6975286</v>
      </c>
      <c r="H6" s="116">
        <v>6975286</v>
      </c>
      <c r="I6" s="112"/>
    </row>
    <row r="7" spans="1:9" ht="22.9" customHeight="1" x14ac:dyDescent="0.25">
      <c r="A7" s="228" t="s">
        <v>114</v>
      </c>
      <c r="B7" s="229"/>
      <c r="C7" s="229"/>
      <c r="D7" s="229"/>
      <c r="E7" s="225"/>
      <c r="F7" s="113">
        <v>6985286</v>
      </c>
      <c r="G7" s="113">
        <v>6975286</v>
      </c>
      <c r="H7" s="113">
        <v>6975286</v>
      </c>
    </row>
    <row r="8" spans="1:9" ht="22.9" customHeight="1" x14ac:dyDescent="0.25">
      <c r="A8" s="224" t="s">
        <v>115</v>
      </c>
      <c r="B8" s="225"/>
      <c r="C8" s="225"/>
      <c r="D8" s="225"/>
      <c r="E8" s="225"/>
      <c r="F8" s="113"/>
      <c r="G8" s="113">
        <v>0</v>
      </c>
      <c r="H8" s="113">
        <v>0</v>
      </c>
    </row>
    <row r="9" spans="1:9" ht="22.9" customHeight="1" x14ac:dyDescent="0.25">
      <c r="A9" s="114" t="s">
        <v>116</v>
      </c>
      <c r="B9" s="115"/>
      <c r="C9" s="115"/>
      <c r="D9" s="115"/>
      <c r="E9" s="115"/>
      <c r="F9" s="113">
        <v>6985286</v>
      </c>
      <c r="G9" s="113">
        <v>6975286</v>
      </c>
      <c r="H9" s="113">
        <v>6975286</v>
      </c>
    </row>
    <row r="10" spans="1:9" ht="22.9" customHeight="1" x14ac:dyDescent="0.25">
      <c r="A10" s="230" t="s">
        <v>117</v>
      </c>
      <c r="B10" s="229"/>
      <c r="C10" s="229"/>
      <c r="D10" s="229"/>
      <c r="E10" s="231"/>
      <c r="F10" s="116">
        <v>6871286</v>
      </c>
      <c r="G10" s="116">
        <v>6861286</v>
      </c>
      <c r="H10" s="116">
        <v>6861286</v>
      </c>
    </row>
    <row r="11" spans="1:9" ht="22.9" customHeight="1" x14ac:dyDescent="0.25">
      <c r="A11" s="224" t="s">
        <v>118</v>
      </c>
      <c r="B11" s="225"/>
      <c r="C11" s="225"/>
      <c r="D11" s="225"/>
      <c r="E11" s="225"/>
      <c r="F11" s="116">
        <v>114000</v>
      </c>
      <c r="G11" s="116">
        <v>114000</v>
      </c>
      <c r="H11" s="116">
        <v>114000</v>
      </c>
    </row>
    <row r="12" spans="1:9" ht="22.9" customHeight="1" x14ac:dyDescent="0.25">
      <c r="A12" s="230" t="s">
        <v>119</v>
      </c>
      <c r="B12" s="229"/>
      <c r="C12" s="229"/>
      <c r="D12" s="229"/>
      <c r="E12" s="229"/>
      <c r="F12" s="116"/>
      <c r="G12" s="116"/>
      <c r="H12" s="116"/>
    </row>
    <row r="13" spans="1:9" ht="25.5" customHeight="1" x14ac:dyDescent="0.2">
      <c r="A13" s="217"/>
      <c r="B13" s="232"/>
      <c r="C13" s="232"/>
      <c r="D13" s="232"/>
      <c r="E13" s="232"/>
      <c r="F13" s="227"/>
      <c r="G13" s="227"/>
      <c r="H13" s="227"/>
    </row>
    <row r="14" spans="1:9" ht="27.75" customHeight="1" x14ac:dyDescent="0.25">
      <c r="A14" s="105"/>
      <c r="B14" s="106"/>
      <c r="C14" s="106"/>
      <c r="D14" s="107"/>
      <c r="E14" s="108"/>
      <c r="F14" s="109">
        <v>2021</v>
      </c>
      <c r="G14" s="109">
        <v>2022</v>
      </c>
      <c r="H14" s="110">
        <v>2023</v>
      </c>
    </row>
    <row r="15" spans="1:9" ht="22.9" customHeight="1" x14ac:dyDescent="0.25">
      <c r="A15" s="233" t="s">
        <v>120</v>
      </c>
      <c r="B15" s="234"/>
      <c r="C15" s="234"/>
      <c r="D15" s="234"/>
      <c r="E15" s="235"/>
      <c r="F15" s="117"/>
      <c r="G15" s="117">
        <v>0</v>
      </c>
      <c r="H15" s="116">
        <v>0</v>
      </c>
    </row>
    <row r="16" spans="1:9" s="118" customFormat="1" ht="25.5" customHeight="1" x14ac:dyDescent="0.25">
      <c r="A16" s="236"/>
      <c r="B16" s="232"/>
      <c r="C16" s="232"/>
      <c r="D16" s="232"/>
      <c r="E16" s="232"/>
      <c r="F16" s="227"/>
      <c r="G16" s="227"/>
      <c r="H16" s="227"/>
    </row>
    <row r="17" spans="1:8" s="118" customFormat="1" ht="27.75" customHeight="1" x14ac:dyDescent="0.25">
      <c r="A17" s="105"/>
      <c r="B17" s="106"/>
      <c r="C17" s="106"/>
      <c r="D17" s="107"/>
      <c r="E17" s="108"/>
      <c r="F17" s="109">
        <v>2021</v>
      </c>
      <c r="G17" s="109">
        <v>2022</v>
      </c>
      <c r="H17" s="110">
        <v>2023</v>
      </c>
    </row>
    <row r="18" spans="1:8" s="118" customFormat="1" ht="34.700000000000003" customHeight="1" x14ac:dyDescent="0.25">
      <c r="A18" s="228" t="s">
        <v>121</v>
      </c>
      <c r="B18" s="229"/>
      <c r="C18" s="229"/>
      <c r="D18" s="229"/>
      <c r="E18" s="229"/>
      <c r="F18" s="113">
        <v>0</v>
      </c>
      <c r="G18" s="113">
        <v>0</v>
      </c>
      <c r="H18" s="113">
        <v>0</v>
      </c>
    </row>
    <row r="19" spans="1:8" s="118" customFormat="1" ht="36.75" customHeight="1" x14ac:dyDescent="0.25">
      <c r="A19" s="228" t="s">
        <v>122</v>
      </c>
      <c r="B19" s="229"/>
      <c r="C19" s="229"/>
      <c r="D19" s="229"/>
      <c r="E19" s="229"/>
      <c r="F19" s="113">
        <v>0</v>
      </c>
      <c r="G19" s="113">
        <v>0</v>
      </c>
      <c r="H19" s="113">
        <v>0</v>
      </c>
    </row>
    <row r="20" spans="1:8" s="118" customFormat="1" ht="22.9" customHeight="1" x14ac:dyDescent="0.25">
      <c r="A20" s="230" t="s">
        <v>123</v>
      </c>
      <c r="B20" s="229"/>
      <c r="C20" s="229"/>
      <c r="D20" s="229"/>
      <c r="E20" s="229"/>
      <c r="F20" s="113">
        <v>0</v>
      </c>
      <c r="G20" s="113">
        <v>0</v>
      </c>
      <c r="H20" s="113">
        <v>0</v>
      </c>
    </row>
    <row r="21" spans="1:8" s="118" customFormat="1" ht="15" customHeight="1" x14ac:dyDescent="0.25">
      <c r="A21" s="119"/>
      <c r="B21" s="120"/>
      <c r="C21" s="121"/>
      <c r="D21" s="122"/>
      <c r="E21" s="120"/>
      <c r="F21" s="123"/>
      <c r="G21" s="123"/>
      <c r="H21" s="123"/>
    </row>
    <row r="22" spans="1:8" s="118" customFormat="1" ht="22.9" customHeight="1" x14ac:dyDescent="0.25">
      <c r="A22" s="230" t="s">
        <v>124</v>
      </c>
      <c r="B22" s="229"/>
      <c r="C22" s="229"/>
      <c r="D22" s="229"/>
      <c r="E22" s="229"/>
      <c r="F22" s="113">
        <f>SUM(F12,F15,F20)</f>
        <v>0</v>
      </c>
      <c r="G22" s="113">
        <f>SUM(G12,G15,G20)</f>
        <v>0</v>
      </c>
      <c r="H22" s="113">
        <f>SUM(H12,H15,H20)</f>
        <v>0</v>
      </c>
    </row>
    <row r="23" spans="1:8" s="118" customFormat="1" ht="18" customHeight="1" x14ac:dyDescent="0.25">
      <c r="A23" s="124"/>
      <c r="B23" s="104"/>
      <c r="C23" s="104"/>
      <c r="D23" s="104"/>
      <c r="E23" s="104"/>
    </row>
  </sheetData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8:E8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0"/>
  <sheetViews>
    <sheetView tabSelected="1" topLeftCell="A127" workbookViewId="0">
      <selection activeCell="L27" sqref="L27"/>
    </sheetView>
  </sheetViews>
  <sheetFormatPr defaultColWidth="9.140625" defaultRowHeight="15.75" x14ac:dyDescent="0.25"/>
  <cols>
    <col min="1" max="1" width="20.85546875" style="14" customWidth="1"/>
    <col min="2" max="2" width="32.42578125" style="15" customWidth="1"/>
    <col min="3" max="3" width="15.140625" style="2" customWidth="1"/>
    <col min="4" max="4" width="14" style="3" customWidth="1"/>
    <col min="5" max="5" width="11" style="2" customWidth="1"/>
    <col min="6" max="6" width="15.42578125" style="2" customWidth="1"/>
    <col min="7" max="7" width="13.7109375" style="2" customWidth="1"/>
    <col min="8" max="8" width="16.7109375" style="2" customWidth="1"/>
    <col min="9" max="9" width="15.7109375" style="2" customWidth="1"/>
    <col min="10" max="11" width="11.42578125" style="2" customWidth="1"/>
    <col min="12" max="12" width="11.140625" style="2" customWidth="1"/>
    <col min="13" max="13" width="16.7109375" style="2" hidden="1" customWidth="1"/>
    <col min="14" max="14" width="16.28515625" style="2" hidden="1" customWidth="1"/>
    <col min="15" max="15" width="10.28515625" style="2" customWidth="1"/>
    <col min="16" max="16384" width="9.140625" style="2"/>
  </cols>
  <sheetData>
    <row r="3" spans="1:15" ht="24.75" customHeight="1" x14ac:dyDescent="0.3">
      <c r="A3" s="237" t="s">
        <v>176</v>
      </c>
      <c r="B3" s="238"/>
      <c r="C3" s="238"/>
      <c r="D3" s="238"/>
      <c r="E3" s="238"/>
      <c r="F3" s="238"/>
      <c r="G3" s="238"/>
      <c r="H3" s="238"/>
      <c r="I3" s="238"/>
      <c r="J3" s="86"/>
      <c r="K3" s="16" t="s">
        <v>12</v>
      </c>
      <c r="M3" s="1"/>
      <c r="N3" s="1"/>
      <c r="O3" s="1"/>
    </row>
    <row r="4" spans="1:15" ht="20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8" customHeight="1" x14ac:dyDescent="0.35">
      <c r="A5" s="80" t="s">
        <v>3</v>
      </c>
      <c r="B5" s="81" t="s">
        <v>153</v>
      </c>
      <c r="C5" s="82"/>
      <c r="D5" s="23"/>
      <c r="E5" s="18"/>
    </row>
    <row r="6" spans="1:15" ht="15" customHeight="1" x14ac:dyDescent="0.25">
      <c r="A6" s="24" t="s">
        <v>4</v>
      </c>
      <c r="B6" s="21"/>
      <c r="C6" s="21"/>
      <c r="D6" s="25"/>
      <c r="E6" s="21"/>
    </row>
    <row r="7" spans="1:15" ht="16.5" customHeight="1" x14ac:dyDescent="0.25">
      <c r="A7" s="26"/>
      <c r="B7" s="21"/>
      <c r="C7" s="21"/>
      <c r="D7" s="25"/>
      <c r="E7" s="21"/>
    </row>
    <row r="8" spans="1:15" ht="38.25" customHeight="1" thickBot="1" x14ac:dyDescent="0.3">
      <c r="A8" s="84" t="s">
        <v>5</v>
      </c>
      <c r="B8" s="27" t="s">
        <v>174</v>
      </c>
      <c r="C8" s="28" t="s">
        <v>165</v>
      </c>
      <c r="D8" s="28" t="s">
        <v>175</v>
      </c>
      <c r="E8" s="21"/>
      <c r="F8" s="4"/>
      <c r="G8" s="4"/>
      <c r="H8" s="4"/>
    </row>
    <row r="9" spans="1:15" ht="8.65" customHeight="1" thickTop="1" x14ac:dyDescent="0.25">
      <c r="A9" s="29"/>
      <c r="B9" s="30"/>
      <c r="C9" s="31"/>
      <c r="D9" s="31"/>
      <c r="E9" s="21"/>
      <c r="F9" s="4"/>
      <c r="G9" s="4"/>
      <c r="H9" s="4"/>
    </row>
    <row r="10" spans="1:15" ht="21.75" customHeight="1" x14ac:dyDescent="0.25">
      <c r="A10" s="32" t="s">
        <v>154</v>
      </c>
      <c r="B10" s="33">
        <v>1235886</v>
      </c>
      <c r="C10" s="33">
        <v>1235886</v>
      </c>
      <c r="D10" s="33">
        <v>1235886</v>
      </c>
      <c r="E10" s="21"/>
    </row>
    <row r="11" spans="1:15" ht="21.75" customHeight="1" x14ac:dyDescent="0.25">
      <c r="A11" s="32" t="s">
        <v>163</v>
      </c>
      <c r="B11" s="33">
        <v>46111</v>
      </c>
      <c r="C11" s="33">
        <v>46111</v>
      </c>
      <c r="D11" s="33">
        <v>46111</v>
      </c>
      <c r="E11" s="21"/>
    </row>
    <row r="12" spans="1:15" ht="21.75" customHeight="1" x14ac:dyDescent="0.25">
      <c r="A12" s="32"/>
      <c r="B12" s="33"/>
      <c r="C12" s="33"/>
      <c r="D12" s="33"/>
      <c r="E12" s="21"/>
    </row>
    <row r="13" spans="1:15" x14ac:dyDescent="0.25">
      <c r="A13" s="34" t="s">
        <v>162</v>
      </c>
      <c r="B13" s="46">
        <v>10000</v>
      </c>
      <c r="C13" s="47">
        <v>10000</v>
      </c>
      <c r="D13" s="47">
        <v>10000</v>
      </c>
      <c r="E13" s="21"/>
    </row>
    <row r="14" spans="1:15" ht="20.100000000000001" customHeight="1" x14ac:dyDescent="0.25">
      <c r="A14" s="79" t="s">
        <v>82</v>
      </c>
      <c r="B14" s="46">
        <v>120000</v>
      </c>
      <c r="C14" s="47">
        <v>120000</v>
      </c>
      <c r="D14" s="47">
        <v>120000</v>
      </c>
      <c r="E14" s="21"/>
      <c r="F14" s="5"/>
      <c r="G14" s="5"/>
      <c r="H14" s="5"/>
    </row>
    <row r="15" spans="1:15" ht="20.100000000000001" customHeight="1" x14ac:dyDescent="0.25">
      <c r="A15" s="79" t="s">
        <v>145</v>
      </c>
      <c r="B15" s="46">
        <v>1500</v>
      </c>
      <c r="C15" s="47">
        <v>1500</v>
      </c>
      <c r="D15" s="47">
        <v>1500</v>
      </c>
      <c r="E15" s="21"/>
      <c r="F15" s="5"/>
      <c r="G15" s="5"/>
      <c r="H15" s="5"/>
    </row>
    <row r="16" spans="1:15" ht="33" customHeight="1" x14ac:dyDescent="0.25">
      <c r="A16" s="79" t="s">
        <v>146</v>
      </c>
      <c r="B16" s="46"/>
      <c r="C16" s="47"/>
      <c r="D16" s="47"/>
      <c r="E16" s="21"/>
      <c r="F16" s="5"/>
      <c r="G16" s="5"/>
      <c r="H16" s="5"/>
    </row>
    <row r="17" spans="1:15" ht="39.950000000000003" customHeight="1" x14ac:dyDescent="0.25">
      <c r="A17" s="57" t="s">
        <v>161</v>
      </c>
      <c r="B17" s="46">
        <v>5561789</v>
      </c>
      <c r="C17" s="47">
        <v>5561789</v>
      </c>
      <c r="D17" s="47">
        <v>5561789</v>
      </c>
      <c r="E17" s="21"/>
      <c r="F17" s="5"/>
      <c r="G17" s="5"/>
      <c r="H17" s="5"/>
    </row>
    <row r="18" spans="1:15" ht="21.4" customHeight="1" x14ac:dyDescent="0.25">
      <c r="A18" s="35" t="s">
        <v>104</v>
      </c>
      <c r="B18" s="36">
        <v>10000</v>
      </c>
      <c r="C18" s="37"/>
      <c r="D18" s="37"/>
      <c r="E18" s="21"/>
      <c r="F18" s="5"/>
      <c r="G18" s="5"/>
      <c r="H18" s="5"/>
    </row>
    <row r="19" spans="1:15" ht="25.15" customHeight="1" x14ac:dyDescent="0.25">
      <c r="A19" s="38" t="s">
        <v>7</v>
      </c>
      <c r="B19" s="39">
        <f>SUM(B10:B18)</f>
        <v>6985286</v>
      </c>
      <c r="C19" s="39">
        <v>6975286</v>
      </c>
      <c r="D19" s="39">
        <v>6975286</v>
      </c>
      <c r="E19" s="21"/>
      <c r="F19" s="7"/>
      <c r="G19" s="7"/>
      <c r="H19" s="7"/>
    </row>
    <row r="20" spans="1:15" x14ac:dyDescent="0.25">
      <c r="A20" s="40"/>
      <c r="B20" s="41"/>
      <c r="C20" s="21"/>
      <c r="D20" s="42"/>
      <c r="E20" s="21"/>
    </row>
    <row r="21" spans="1:15" x14ac:dyDescent="0.25">
      <c r="A21" s="43"/>
      <c r="B21" s="43"/>
      <c r="C21" s="43"/>
      <c r="D21" s="43"/>
      <c r="E21" s="43"/>
      <c r="F21" s="8"/>
      <c r="G21" s="8"/>
      <c r="H21" s="8"/>
      <c r="I21" s="8"/>
      <c r="J21" s="8"/>
    </row>
    <row r="22" spans="1:15" x14ac:dyDescent="0.25">
      <c r="A22" s="26"/>
      <c r="B22" s="26"/>
      <c r="C22" s="21"/>
      <c r="D22" s="48"/>
      <c r="E22" s="21"/>
    </row>
    <row r="23" spans="1:15" x14ac:dyDescent="0.25">
      <c r="A23" s="9"/>
      <c r="B23" s="9"/>
      <c r="C23" s="9"/>
      <c r="D23" s="10"/>
      <c r="E23" s="9"/>
      <c r="F23" s="9"/>
      <c r="G23" s="9"/>
      <c r="H23" s="9"/>
      <c r="I23" s="9"/>
      <c r="J23" s="9"/>
      <c r="K23" s="9"/>
      <c r="L23" s="11" t="s">
        <v>0</v>
      </c>
    </row>
    <row r="24" spans="1:15" ht="8.65" customHeight="1" x14ac:dyDescent="0.25">
      <c r="A24" s="12"/>
      <c r="B24" s="12"/>
      <c r="C24" s="12"/>
      <c r="D24" s="13"/>
      <c r="E24" s="13"/>
      <c r="F24" s="13"/>
      <c r="G24" s="13"/>
      <c r="H24" s="13"/>
      <c r="I24" s="13"/>
      <c r="J24" s="13"/>
      <c r="K24" s="13"/>
      <c r="L24" s="13"/>
    </row>
    <row r="25" spans="1:15" ht="9.75" customHeight="1" thickBo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L25" s="69"/>
      <c r="M25" s="12"/>
      <c r="N25" s="12"/>
    </row>
    <row r="26" spans="1:15" s="3" customFormat="1" ht="39" thickBot="1" x14ac:dyDescent="0.3">
      <c r="A26" s="199" t="s">
        <v>8</v>
      </c>
      <c r="B26" s="200" t="s">
        <v>9</v>
      </c>
      <c r="C26" s="201" t="s">
        <v>172</v>
      </c>
      <c r="D26" s="201" t="s">
        <v>1</v>
      </c>
      <c r="E26" s="201" t="s">
        <v>2</v>
      </c>
      <c r="F26" s="201" t="s">
        <v>144</v>
      </c>
      <c r="G26" s="201" t="s">
        <v>139</v>
      </c>
      <c r="H26" s="201" t="s">
        <v>143</v>
      </c>
      <c r="I26" s="201" t="s">
        <v>76</v>
      </c>
      <c r="J26" s="202" t="s">
        <v>6</v>
      </c>
      <c r="K26" s="203" t="s">
        <v>166</v>
      </c>
      <c r="L26" s="203" t="s">
        <v>173</v>
      </c>
      <c r="M26" s="203" t="s">
        <v>155</v>
      </c>
      <c r="N26" s="203" t="s">
        <v>155</v>
      </c>
      <c r="O26" s="211" t="s">
        <v>156</v>
      </c>
    </row>
    <row r="27" spans="1:15" s="3" customFormat="1" ht="20.100000000000001" customHeight="1" x14ac:dyDescent="0.25">
      <c r="A27" s="70">
        <v>3</v>
      </c>
      <c r="B27" s="71" t="s">
        <v>75</v>
      </c>
      <c r="C27" s="197">
        <v>6871286</v>
      </c>
      <c r="D27" s="56">
        <v>1125886</v>
      </c>
      <c r="E27" s="56">
        <f t="shared" ref="E27:G27" si="0">(E28+E49+E127)</f>
        <v>10000</v>
      </c>
      <c r="F27" s="56">
        <v>120000</v>
      </c>
      <c r="G27" s="56">
        <f t="shared" si="0"/>
        <v>1500</v>
      </c>
      <c r="H27" s="56"/>
      <c r="I27" s="56">
        <v>5557789</v>
      </c>
      <c r="J27" s="56">
        <v>10000</v>
      </c>
      <c r="K27" s="56">
        <v>6861286</v>
      </c>
      <c r="L27" s="90">
        <f>(K27*100%)</f>
        <v>6861286</v>
      </c>
      <c r="M27" s="45"/>
      <c r="N27" s="45"/>
      <c r="O27" s="56">
        <v>46111</v>
      </c>
    </row>
    <row r="28" spans="1:15" ht="20.100000000000001" customHeight="1" x14ac:dyDescent="0.25">
      <c r="A28" s="72">
        <v>31</v>
      </c>
      <c r="B28" s="58" t="s">
        <v>16</v>
      </c>
      <c r="C28" s="49">
        <v>5603606</v>
      </c>
      <c r="D28" s="59">
        <v>241580</v>
      </c>
      <c r="E28" s="59">
        <f>(E29++E35+E37+E44)</f>
        <v>0</v>
      </c>
      <c r="F28" s="59">
        <f>(F29++F35+F37+F44)</f>
        <v>0</v>
      </c>
      <c r="G28" s="59">
        <f>(G29++G35+G37+G44)</f>
        <v>0</v>
      </c>
      <c r="H28" s="59"/>
      <c r="I28" s="59">
        <v>5318731</v>
      </c>
      <c r="J28" s="59">
        <v>0</v>
      </c>
      <c r="K28" s="87">
        <v>5603606</v>
      </c>
      <c r="L28" s="91">
        <f t="shared" ref="L28:L85" si="1">(K28*100%)</f>
        <v>5603606</v>
      </c>
      <c r="M28" s="6" t="e">
        <f>SUM(M30:M49)</f>
        <v>#REF!</v>
      </c>
      <c r="N28" s="6" t="e">
        <f>SUM(N30:N49)</f>
        <v>#REF!</v>
      </c>
      <c r="O28" s="59">
        <v>43295</v>
      </c>
    </row>
    <row r="29" spans="1:15" ht="20.100000000000001" customHeight="1" x14ac:dyDescent="0.25">
      <c r="A29" s="72">
        <v>311</v>
      </c>
      <c r="B29" s="58" t="s">
        <v>15</v>
      </c>
      <c r="C29" s="49">
        <v>4610967</v>
      </c>
      <c r="D29" s="59">
        <v>196206</v>
      </c>
      <c r="E29" s="59">
        <f>(E30+E37+E44)</f>
        <v>0</v>
      </c>
      <c r="F29" s="59">
        <f>(F30+F37+F44)</f>
        <v>0</v>
      </c>
      <c r="G29" s="59">
        <f>(G30+G37+G44)</f>
        <v>0</v>
      </c>
      <c r="H29" s="59"/>
      <c r="I29" s="59">
        <v>4380173</v>
      </c>
      <c r="J29" s="59">
        <v>0</v>
      </c>
      <c r="K29" s="87">
        <v>4610967</v>
      </c>
      <c r="L29" s="91">
        <f t="shared" si="1"/>
        <v>4610967</v>
      </c>
      <c r="M29" s="18">
        <f>(M30+M37+M44)</f>
        <v>0</v>
      </c>
      <c r="N29" s="18">
        <f>(N30+N37+N44)</f>
        <v>0</v>
      </c>
      <c r="O29" s="59">
        <v>34588</v>
      </c>
    </row>
    <row r="30" spans="1:15" ht="20.100000000000001" customHeight="1" x14ac:dyDescent="0.25">
      <c r="A30" s="73">
        <v>3111</v>
      </c>
      <c r="B30" s="60" t="s">
        <v>13</v>
      </c>
      <c r="C30" s="49">
        <v>4482662</v>
      </c>
      <c r="D30" s="51">
        <v>196206</v>
      </c>
      <c r="E30" s="51">
        <f>(E31)</f>
        <v>0</v>
      </c>
      <c r="F30" s="51">
        <f>(F31)</f>
        <v>0</v>
      </c>
      <c r="G30" s="51">
        <f>(G31)</f>
        <v>0</v>
      </c>
      <c r="H30" s="51"/>
      <c r="I30" s="51">
        <v>4251868</v>
      </c>
      <c r="J30" s="51">
        <v>0</v>
      </c>
      <c r="K30" s="87">
        <v>4482662</v>
      </c>
      <c r="L30" s="91">
        <f t="shared" si="1"/>
        <v>4482662</v>
      </c>
      <c r="M30" s="2">
        <v>0</v>
      </c>
      <c r="N30" s="2">
        <v>0</v>
      </c>
      <c r="O30" s="51">
        <v>34588</v>
      </c>
    </row>
    <row r="31" spans="1:15" ht="20.100000000000001" customHeight="1" x14ac:dyDescent="0.25">
      <c r="A31" s="74">
        <v>31111</v>
      </c>
      <c r="B31" s="52" t="s">
        <v>14</v>
      </c>
      <c r="C31" s="55">
        <v>4482662</v>
      </c>
      <c r="D31" s="53">
        <v>196206</v>
      </c>
      <c r="E31" s="53">
        <v>0</v>
      </c>
      <c r="F31" s="53">
        <v>0</v>
      </c>
      <c r="G31" s="53">
        <v>0</v>
      </c>
      <c r="H31" s="53"/>
      <c r="I31" s="53">
        <v>4251868</v>
      </c>
      <c r="J31" s="53">
        <v>0</v>
      </c>
      <c r="K31" s="87">
        <v>4482662</v>
      </c>
      <c r="L31" s="91">
        <v>4482662</v>
      </c>
      <c r="M31" s="2">
        <v>0</v>
      </c>
      <c r="N31" s="2">
        <v>0</v>
      </c>
      <c r="O31" s="53">
        <v>34588</v>
      </c>
    </row>
    <row r="32" spans="1:15" ht="20.100000000000001" customHeight="1" x14ac:dyDescent="0.25">
      <c r="A32" s="73">
        <v>3113</v>
      </c>
      <c r="B32" s="61" t="s">
        <v>77</v>
      </c>
      <c r="C32" s="95">
        <v>69105</v>
      </c>
      <c r="D32" s="51">
        <f t="shared" ref="D32:I32" si="2">(D33+D34)</f>
        <v>0</v>
      </c>
      <c r="E32" s="51">
        <f t="shared" si="2"/>
        <v>0</v>
      </c>
      <c r="F32" s="51">
        <f t="shared" si="2"/>
        <v>0</v>
      </c>
      <c r="G32" s="51">
        <f t="shared" si="2"/>
        <v>0</v>
      </c>
      <c r="H32" s="51">
        <f t="shared" si="2"/>
        <v>0</v>
      </c>
      <c r="I32" s="51">
        <f t="shared" si="2"/>
        <v>69105</v>
      </c>
      <c r="J32" s="51">
        <v>0</v>
      </c>
      <c r="K32" s="87">
        <v>69105</v>
      </c>
      <c r="L32" s="91">
        <v>69105</v>
      </c>
      <c r="M32" s="17"/>
      <c r="N32" s="17"/>
      <c r="O32" s="51">
        <v>0</v>
      </c>
    </row>
    <row r="33" spans="1:15" ht="20.100000000000001" customHeight="1" x14ac:dyDescent="0.25">
      <c r="A33" s="74">
        <v>31131</v>
      </c>
      <c r="B33" s="63" t="s">
        <v>77</v>
      </c>
      <c r="C33" s="55">
        <v>59105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59105</v>
      </c>
      <c r="J33" s="53">
        <v>0</v>
      </c>
      <c r="K33" s="87">
        <v>59105</v>
      </c>
      <c r="L33" s="91">
        <f t="shared" si="1"/>
        <v>59105</v>
      </c>
      <c r="O33" s="53">
        <v>0</v>
      </c>
    </row>
    <row r="34" spans="1:15" ht="20.100000000000001" customHeight="1" x14ac:dyDescent="0.25">
      <c r="A34" s="74">
        <v>31132</v>
      </c>
      <c r="B34" s="63" t="s">
        <v>79</v>
      </c>
      <c r="C34" s="55">
        <f t="shared" ref="C34" si="3">(D34+E34+F34+G34+H34+I34+J34)</f>
        <v>10000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10000</v>
      </c>
      <c r="J34" s="53">
        <v>0</v>
      </c>
      <c r="K34" s="87">
        <v>10000</v>
      </c>
      <c r="L34" s="91">
        <f t="shared" si="1"/>
        <v>10000</v>
      </c>
      <c r="O34" s="53">
        <v>0</v>
      </c>
    </row>
    <row r="35" spans="1:15" ht="20.100000000000001" customHeight="1" x14ac:dyDescent="0.25">
      <c r="A35" s="73">
        <v>3114</v>
      </c>
      <c r="B35" s="61" t="s">
        <v>78</v>
      </c>
      <c r="C35" s="62">
        <v>59000</v>
      </c>
      <c r="D35" s="51">
        <f t="shared" ref="D35:I35" si="4">(D36)</f>
        <v>0</v>
      </c>
      <c r="E35" s="51">
        <f t="shared" si="4"/>
        <v>0</v>
      </c>
      <c r="F35" s="51">
        <f t="shared" si="4"/>
        <v>0</v>
      </c>
      <c r="G35" s="51">
        <f t="shared" si="4"/>
        <v>0</v>
      </c>
      <c r="H35" s="51">
        <f t="shared" si="4"/>
        <v>0</v>
      </c>
      <c r="I35" s="51">
        <f t="shared" si="4"/>
        <v>59000</v>
      </c>
      <c r="J35" s="51">
        <v>0</v>
      </c>
      <c r="K35" s="87">
        <v>59000</v>
      </c>
      <c r="L35" s="91">
        <f t="shared" si="1"/>
        <v>59000</v>
      </c>
      <c r="M35" s="44">
        <f>(M36)</f>
        <v>0</v>
      </c>
      <c r="N35" s="44">
        <f>(N36)</f>
        <v>0</v>
      </c>
      <c r="O35" s="51">
        <v>0</v>
      </c>
    </row>
    <row r="36" spans="1:15" ht="20.100000000000001" customHeight="1" x14ac:dyDescent="0.25">
      <c r="A36" s="74">
        <v>31141</v>
      </c>
      <c r="B36" s="63" t="s">
        <v>78</v>
      </c>
      <c r="C36" s="55">
        <v>59000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59000</v>
      </c>
      <c r="J36" s="53">
        <v>0</v>
      </c>
      <c r="K36" s="87">
        <v>59000</v>
      </c>
      <c r="L36" s="91">
        <f t="shared" si="1"/>
        <v>59000</v>
      </c>
      <c r="O36" s="53">
        <v>0</v>
      </c>
    </row>
    <row r="37" spans="1:15" ht="20.100000000000001" customHeight="1" x14ac:dyDescent="0.25">
      <c r="A37" s="72">
        <v>312</v>
      </c>
      <c r="B37" s="64" t="s">
        <v>17</v>
      </c>
      <c r="C37" s="62">
        <v>253000</v>
      </c>
      <c r="D37" s="51">
        <v>13000</v>
      </c>
      <c r="E37" s="51">
        <f t="shared" ref="E37:I37" si="5">(E38)</f>
        <v>0</v>
      </c>
      <c r="F37" s="51">
        <f t="shared" si="5"/>
        <v>0</v>
      </c>
      <c r="G37" s="51">
        <f t="shared" si="5"/>
        <v>0</v>
      </c>
      <c r="H37" s="51">
        <f t="shared" si="5"/>
        <v>0</v>
      </c>
      <c r="I37" s="51">
        <f t="shared" si="5"/>
        <v>237000</v>
      </c>
      <c r="J37" s="51">
        <v>0</v>
      </c>
      <c r="K37" s="87">
        <v>253000</v>
      </c>
      <c r="L37" s="91">
        <v>253000</v>
      </c>
      <c r="M37" s="19">
        <f>(M38)</f>
        <v>0</v>
      </c>
      <c r="N37" s="19">
        <f>(N38)</f>
        <v>0</v>
      </c>
      <c r="O37" s="51">
        <v>3000</v>
      </c>
    </row>
    <row r="38" spans="1:15" ht="20.100000000000001" customHeight="1" x14ac:dyDescent="0.25">
      <c r="A38" s="73">
        <v>3121</v>
      </c>
      <c r="B38" s="50" t="s">
        <v>18</v>
      </c>
      <c r="C38" s="55">
        <v>253000</v>
      </c>
      <c r="D38" s="51">
        <v>13000</v>
      </c>
      <c r="E38" s="51">
        <f t="shared" ref="E38:I38" si="6">(E39+E40+E41+E42+E43)</f>
        <v>0</v>
      </c>
      <c r="F38" s="51">
        <f t="shared" si="6"/>
        <v>0</v>
      </c>
      <c r="G38" s="51">
        <f t="shared" si="6"/>
        <v>0</v>
      </c>
      <c r="H38" s="51">
        <f t="shared" si="6"/>
        <v>0</v>
      </c>
      <c r="I38" s="51">
        <f t="shared" si="6"/>
        <v>237000</v>
      </c>
      <c r="J38" s="51">
        <v>0</v>
      </c>
      <c r="K38" s="87">
        <v>253000</v>
      </c>
      <c r="L38" s="91">
        <f t="shared" si="1"/>
        <v>253000</v>
      </c>
      <c r="M38" s="44">
        <f>(M39+M40+M41+M42+M43)</f>
        <v>0</v>
      </c>
      <c r="N38" s="44">
        <f>(N39+N40+N41+N42+N43)</f>
        <v>0</v>
      </c>
      <c r="O38" s="51">
        <v>3000</v>
      </c>
    </row>
    <row r="39" spans="1:15" ht="20.100000000000001" customHeight="1" x14ac:dyDescent="0.25">
      <c r="A39" s="74">
        <v>31212</v>
      </c>
      <c r="B39" s="52" t="s">
        <v>19</v>
      </c>
      <c r="C39" s="55">
        <f t="shared" ref="C39:C96" si="7">(D39+E39+F39+G39+H39+I39+J39)</f>
        <v>38000</v>
      </c>
      <c r="D39" s="53">
        <v>0</v>
      </c>
      <c r="E39" s="53">
        <v>0</v>
      </c>
      <c r="F39" s="54">
        <f t="shared" ref="F39:G43" si="8">(F40+F41+F42+F43+F44)</f>
        <v>0</v>
      </c>
      <c r="G39" s="54">
        <f t="shared" si="8"/>
        <v>0</v>
      </c>
      <c r="H39" s="54">
        <v>0</v>
      </c>
      <c r="I39" s="53">
        <v>38000</v>
      </c>
      <c r="J39" s="53">
        <v>0</v>
      </c>
      <c r="K39" s="87">
        <f t="shared" ref="K39:K79" si="9">(C39*100%)</f>
        <v>38000</v>
      </c>
      <c r="L39" s="91">
        <f t="shared" si="1"/>
        <v>38000</v>
      </c>
      <c r="O39" s="53">
        <v>0</v>
      </c>
    </row>
    <row r="40" spans="1:15" ht="20.100000000000001" customHeight="1" x14ac:dyDescent="0.25">
      <c r="A40" s="74" t="s">
        <v>158</v>
      </c>
      <c r="B40" s="52" t="s">
        <v>159</v>
      </c>
      <c r="C40" s="55">
        <v>98500</v>
      </c>
      <c r="D40" s="53">
        <v>7000</v>
      </c>
      <c r="E40" s="53">
        <v>0</v>
      </c>
      <c r="F40" s="54">
        <f t="shared" si="8"/>
        <v>0</v>
      </c>
      <c r="G40" s="54">
        <f t="shared" si="8"/>
        <v>0</v>
      </c>
      <c r="H40" s="54">
        <v>0</v>
      </c>
      <c r="I40" s="53">
        <v>90000</v>
      </c>
      <c r="J40" s="53">
        <v>0</v>
      </c>
      <c r="K40" s="87">
        <f t="shared" si="9"/>
        <v>98500</v>
      </c>
      <c r="L40" s="91">
        <f t="shared" si="1"/>
        <v>98500</v>
      </c>
      <c r="O40" s="53">
        <v>1500</v>
      </c>
    </row>
    <row r="41" spans="1:15" ht="20.100000000000001" customHeight="1" x14ac:dyDescent="0.25">
      <c r="A41" s="74">
        <v>31214</v>
      </c>
      <c r="B41" s="52" t="s">
        <v>97</v>
      </c>
      <c r="C41" s="55">
        <v>24000</v>
      </c>
      <c r="D41" s="53">
        <v>0</v>
      </c>
      <c r="E41" s="53">
        <v>0</v>
      </c>
      <c r="F41" s="54">
        <f t="shared" si="8"/>
        <v>0</v>
      </c>
      <c r="G41" s="54">
        <f t="shared" si="8"/>
        <v>0</v>
      </c>
      <c r="H41" s="54">
        <v>0</v>
      </c>
      <c r="I41" s="53">
        <v>24000</v>
      </c>
      <c r="J41" s="53">
        <v>0</v>
      </c>
      <c r="K41" s="87">
        <v>24000</v>
      </c>
      <c r="L41" s="91">
        <v>24000</v>
      </c>
      <c r="O41" s="53">
        <v>0</v>
      </c>
    </row>
    <row r="42" spans="1:15" ht="20.100000000000001" customHeight="1" x14ac:dyDescent="0.25">
      <c r="A42" s="74">
        <v>31215</v>
      </c>
      <c r="B42" s="52" t="s">
        <v>20</v>
      </c>
      <c r="C42" s="55">
        <f t="shared" si="7"/>
        <v>10000</v>
      </c>
      <c r="D42" s="53">
        <v>0</v>
      </c>
      <c r="E42" s="53">
        <v>0</v>
      </c>
      <c r="F42" s="54">
        <f t="shared" si="8"/>
        <v>0</v>
      </c>
      <c r="G42" s="54">
        <f t="shared" si="8"/>
        <v>0</v>
      </c>
      <c r="H42" s="54">
        <v>0</v>
      </c>
      <c r="I42" s="53">
        <v>10000</v>
      </c>
      <c r="J42" s="53">
        <v>0</v>
      </c>
      <c r="K42" s="87">
        <f t="shared" si="9"/>
        <v>10000</v>
      </c>
      <c r="L42" s="91">
        <f t="shared" si="1"/>
        <v>10000</v>
      </c>
      <c r="O42" s="53">
        <v>0</v>
      </c>
    </row>
    <row r="43" spans="1:15" ht="20.100000000000001" customHeight="1" x14ac:dyDescent="0.25">
      <c r="A43" s="74">
        <v>31216</v>
      </c>
      <c r="B43" s="52" t="s">
        <v>157</v>
      </c>
      <c r="C43" s="55">
        <v>82500</v>
      </c>
      <c r="D43" s="53">
        <v>6000</v>
      </c>
      <c r="E43" s="53">
        <v>0</v>
      </c>
      <c r="F43" s="54">
        <f t="shared" si="8"/>
        <v>0</v>
      </c>
      <c r="G43" s="54">
        <f t="shared" si="8"/>
        <v>0</v>
      </c>
      <c r="H43" s="54">
        <v>0</v>
      </c>
      <c r="I43" s="53">
        <v>75000</v>
      </c>
      <c r="J43" s="53">
        <v>0</v>
      </c>
      <c r="K43" s="87">
        <f t="shared" si="9"/>
        <v>82500</v>
      </c>
      <c r="L43" s="91">
        <f t="shared" si="1"/>
        <v>82500</v>
      </c>
      <c r="O43" s="53">
        <v>1500</v>
      </c>
    </row>
    <row r="44" spans="1:15" ht="20.100000000000001" customHeight="1" x14ac:dyDescent="0.25">
      <c r="A44" s="73">
        <v>313</v>
      </c>
      <c r="B44" s="50" t="s">
        <v>21</v>
      </c>
      <c r="C44" s="62">
        <v>739639</v>
      </c>
      <c r="D44" s="51">
        <v>32374</v>
      </c>
      <c r="E44" s="51">
        <f t="shared" ref="E44:I44" si="10">(E45+E47)</f>
        <v>0</v>
      </c>
      <c r="F44" s="51">
        <f t="shared" si="10"/>
        <v>0</v>
      </c>
      <c r="G44" s="51">
        <f t="shared" si="10"/>
        <v>0</v>
      </c>
      <c r="H44" s="51"/>
      <c r="I44" s="51">
        <f t="shared" si="10"/>
        <v>701558</v>
      </c>
      <c r="J44" s="51">
        <v>0</v>
      </c>
      <c r="K44" s="87">
        <v>739639</v>
      </c>
      <c r="L44" s="91">
        <v>739639</v>
      </c>
      <c r="O44" s="51">
        <v>5707</v>
      </c>
    </row>
    <row r="45" spans="1:15" ht="20.100000000000001" customHeight="1" x14ac:dyDescent="0.25">
      <c r="A45" s="73">
        <v>3132</v>
      </c>
      <c r="B45" s="50" t="s">
        <v>22</v>
      </c>
      <c r="C45" s="62">
        <v>739639</v>
      </c>
      <c r="D45" s="51">
        <f t="shared" ref="D45:I45" si="11">(D46)</f>
        <v>32374</v>
      </c>
      <c r="E45" s="51">
        <f t="shared" si="11"/>
        <v>0</v>
      </c>
      <c r="F45" s="51">
        <f t="shared" si="11"/>
        <v>0</v>
      </c>
      <c r="G45" s="51">
        <f t="shared" si="11"/>
        <v>0</v>
      </c>
      <c r="H45" s="51"/>
      <c r="I45" s="51">
        <f t="shared" si="11"/>
        <v>701558</v>
      </c>
      <c r="J45" s="51">
        <v>0</v>
      </c>
      <c r="K45" s="87">
        <v>739639</v>
      </c>
      <c r="L45" s="91">
        <v>739639</v>
      </c>
      <c r="M45" s="19">
        <f>(M46)</f>
        <v>0</v>
      </c>
      <c r="N45" s="19">
        <f>(N46)</f>
        <v>0</v>
      </c>
      <c r="O45" s="51">
        <v>5707</v>
      </c>
    </row>
    <row r="46" spans="1:15" ht="20.100000000000001" customHeight="1" x14ac:dyDescent="0.25">
      <c r="A46" s="74">
        <v>3132</v>
      </c>
      <c r="B46" s="52" t="s">
        <v>22</v>
      </c>
      <c r="C46" s="55">
        <v>739639</v>
      </c>
      <c r="D46" s="53">
        <v>32374</v>
      </c>
      <c r="E46" s="53">
        <v>0</v>
      </c>
      <c r="F46" s="53">
        <v>0</v>
      </c>
      <c r="G46" s="53">
        <v>0</v>
      </c>
      <c r="H46" s="53"/>
      <c r="I46" s="53">
        <v>701558</v>
      </c>
      <c r="J46" s="53">
        <v>0</v>
      </c>
      <c r="K46" s="87">
        <v>739639</v>
      </c>
      <c r="L46" s="91">
        <v>739639</v>
      </c>
      <c r="O46" s="53">
        <v>5707</v>
      </c>
    </row>
    <row r="47" spans="1:15" ht="20.100000000000001" customHeight="1" x14ac:dyDescent="0.25">
      <c r="A47" s="73">
        <v>3133</v>
      </c>
      <c r="B47" s="50" t="s">
        <v>23</v>
      </c>
      <c r="C47" s="62"/>
      <c r="D47" s="51">
        <f t="shared" ref="D47:H47" si="12">(D48)</f>
        <v>0</v>
      </c>
      <c r="E47" s="51">
        <f t="shared" si="12"/>
        <v>0</v>
      </c>
      <c r="F47" s="51">
        <f t="shared" si="12"/>
        <v>0</v>
      </c>
      <c r="G47" s="51">
        <f t="shared" si="12"/>
        <v>0</v>
      </c>
      <c r="H47" s="51">
        <f t="shared" si="12"/>
        <v>0</v>
      </c>
      <c r="I47" s="51"/>
      <c r="J47" s="51">
        <v>0</v>
      </c>
      <c r="K47" s="87"/>
      <c r="L47" s="91"/>
      <c r="M47" s="44">
        <f>(M48)</f>
        <v>0</v>
      </c>
      <c r="N47" s="44">
        <f>(N48)</f>
        <v>0</v>
      </c>
      <c r="O47" s="51"/>
    </row>
    <row r="48" spans="1:15" ht="20.100000000000001" customHeight="1" x14ac:dyDescent="0.25">
      <c r="A48" s="74">
        <v>3133</v>
      </c>
      <c r="B48" s="52" t="s">
        <v>23</v>
      </c>
      <c r="C48" s="55"/>
      <c r="D48" s="53"/>
      <c r="E48" s="53">
        <v>0</v>
      </c>
      <c r="F48" s="53">
        <v>0</v>
      </c>
      <c r="G48" s="53">
        <v>0</v>
      </c>
      <c r="H48" s="53"/>
      <c r="I48" s="53"/>
      <c r="J48" s="53">
        <v>0</v>
      </c>
      <c r="K48" s="87"/>
      <c r="L48" s="91"/>
      <c r="O48" s="53"/>
    </row>
    <row r="49" spans="1:15" ht="20.100000000000001" customHeight="1" x14ac:dyDescent="0.25">
      <c r="A49" s="72">
        <v>32</v>
      </c>
      <c r="B49" s="58" t="s">
        <v>24</v>
      </c>
      <c r="C49" s="62">
        <v>1257538</v>
      </c>
      <c r="D49" s="59">
        <v>874164</v>
      </c>
      <c r="E49" s="59">
        <f>(E50+E63+E84+E116)</f>
        <v>10000</v>
      </c>
      <c r="F49" s="59">
        <v>120000</v>
      </c>
      <c r="G49" s="59">
        <f>(G50+G63+G84+G116)</f>
        <v>1500</v>
      </c>
      <c r="H49" s="59">
        <f>(H50+H63+H84+H116)</f>
        <v>0</v>
      </c>
      <c r="I49" s="59">
        <v>239058</v>
      </c>
      <c r="J49" s="59">
        <v>10000</v>
      </c>
      <c r="K49" s="87">
        <v>1257538</v>
      </c>
      <c r="L49" s="91">
        <f t="shared" si="1"/>
        <v>1257538</v>
      </c>
      <c r="M49" s="20" t="e">
        <f>(M50+M63+M84+M116)</f>
        <v>#REF!</v>
      </c>
      <c r="N49" s="20" t="e">
        <f>(N50+N63+N84+N116)</f>
        <v>#REF!</v>
      </c>
      <c r="O49" s="59">
        <v>2816</v>
      </c>
    </row>
    <row r="50" spans="1:15" ht="20.100000000000001" customHeight="1" x14ac:dyDescent="0.25">
      <c r="A50" s="73">
        <v>321</v>
      </c>
      <c r="B50" s="60" t="s">
        <v>25</v>
      </c>
      <c r="C50" s="62">
        <v>240881</v>
      </c>
      <c r="D50" s="51">
        <v>26007</v>
      </c>
      <c r="E50" s="51">
        <f>(E51+E56+E58)</f>
        <v>0</v>
      </c>
      <c r="F50" s="51">
        <f>(F51+F56+F58)</f>
        <v>0</v>
      </c>
      <c r="G50" s="51">
        <v>0</v>
      </c>
      <c r="H50" s="51">
        <f>(H51+H56+H58)</f>
        <v>0</v>
      </c>
      <c r="I50" s="51">
        <f>(I51+I56+I58)</f>
        <v>212058</v>
      </c>
      <c r="J50" s="51">
        <v>0</v>
      </c>
      <c r="K50" s="87">
        <v>240881</v>
      </c>
      <c r="L50" s="91">
        <f t="shared" si="1"/>
        <v>240881</v>
      </c>
      <c r="M50" s="44">
        <f>(M51+M56+M58)</f>
        <v>0</v>
      </c>
      <c r="N50" s="44">
        <f>(N51+N56+N58)</f>
        <v>0</v>
      </c>
      <c r="O50" s="51">
        <v>2816</v>
      </c>
    </row>
    <row r="51" spans="1:15" ht="20.100000000000001" customHeight="1" x14ac:dyDescent="0.25">
      <c r="A51" s="73">
        <v>3211</v>
      </c>
      <c r="B51" s="60" t="s">
        <v>26</v>
      </c>
      <c r="C51" s="62">
        <f t="shared" si="7"/>
        <v>16000</v>
      </c>
      <c r="D51" s="51">
        <v>16000</v>
      </c>
      <c r="E51" s="51">
        <f t="shared" ref="E51:I51" si="13">(E52+E53+E54+E55)</f>
        <v>0</v>
      </c>
      <c r="F51" s="51">
        <f t="shared" si="13"/>
        <v>0</v>
      </c>
      <c r="G51" s="51">
        <f t="shared" si="13"/>
        <v>0</v>
      </c>
      <c r="H51" s="51">
        <f t="shared" si="13"/>
        <v>0</v>
      </c>
      <c r="I51" s="51">
        <f t="shared" si="13"/>
        <v>0</v>
      </c>
      <c r="J51" s="51">
        <v>0</v>
      </c>
      <c r="K51" s="87">
        <f t="shared" si="9"/>
        <v>16000</v>
      </c>
      <c r="L51" s="91">
        <f t="shared" si="1"/>
        <v>16000</v>
      </c>
      <c r="M51" s="44">
        <f>(M52+M53+M54+M55)</f>
        <v>0</v>
      </c>
      <c r="N51" s="44">
        <f>(N52+N53+N54+N55)</f>
        <v>0</v>
      </c>
      <c r="O51" s="51">
        <v>0</v>
      </c>
    </row>
    <row r="52" spans="1:15" ht="20.100000000000001" customHeight="1" x14ac:dyDescent="0.25">
      <c r="A52" s="74">
        <v>32111</v>
      </c>
      <c r="B52" s="65" t="s">
        <v>28</v>
      </c>
      <c r="C52" s="55">
        <v>5000</v>
      </c>
      <c r="D52" s="53">
        <v>7000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87">
        <f t="shared" si="9"/>
        <v>5000</v>
      </c>
      <c r="L52" s="91">
        <f t="shared" si="1"/>
        <v>5000</v>
      </c>
      <c r="M52" s="2">
        <v>0</v>
      </c>
      <c r="N52" s="2">
        <v>0</v>
      </c>
      <c r="O52" s="53">
        <v>0</v>
      </c>
    </row>
    <row r="53" spans="1:15" ht="20.100000000000001" customHeight="1" x14ac:dyDescent="0.25">
      <c r="A53" s="74">
        <v>32113</v>
      </c>
      <c r="B53" s="65" t="s">
        <v>27</v>
      </c>
      <c r="C53" s="55">
        <v>2000</v>
      </c>
      <c r="D53" s="53">
        <v>2000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87">
        <f t="shared" si="9"/>
        <v>2000</v>
      </c>
      <c r="L53" s="91">
        <f t="shared" si="1"/>
        <v>2000</v>
      </c>
      <c r="O53" s="53">
        <v>0</v>
      </c>
    </row>
    <row r="54" spans="1:15" ht="20.100000000000001" customHeight="1" x14ac:dyDescent="0.25">
      <c r="A54" s="74">
        <v>32115</v>
      </c>
      <c r="B54" s="65" t="s">
        <v>29</v>
      </c>
      <c r="C54" s="55">
        <v>6000</v>
      </c>
      <c r="D54" s="53">
        <v>6000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87">
        <f t="shared" si="9"/>
        <v>6000</v>
      </c>
      <c r="L54" s="91">
        <f t="shared" si="1"/>
        <v>6000</v>
      </c>
      <c r="O54" s="53">
        <v>0</v>
      </c>
    </row>
    <row r="55" spans="1:15" ht="20.100000000000001" customHeight="1" x14ac:dyDescent="0.25">
      <c r="A55" s="74">
        <v>32119</v>
      </c>
      <c r="B55" s="65" t="s">
        <v>30</v>
      </c>
      <c r="C55" s="55">
        <v>1000</v>
      </c>
      <c r="D55" s="53">
        <v>1000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87">
        <f t="shared" si="9"/>
        <v>1000</v>
      </c>
      <c r="L55" s="91">
        <f t="shared" si="1"/>
        <v>1000</v>
      </c>
      <c r="O55" s="53">
        <v>0</v>
      </c>
    </row>
    <row r="56" spans="1:15" ht="20.100000000000001" customHeight="1" x14ac:dyDescent="0.25">
      <c r="A56" s="73">
        <v>3212</v>
      </c>
      <c r="B56" s="60" t="s">
        <v>31</v>
      </c>
      <c r="C56" s="62">
        <v>220506</v>
      </c>
      <c r="D56" s="51">
        <f>(D57)</f>
        <v>5632</v>
      </c>
      <c r="E56" s="51">
        <f>(E57)</f>
        <v>0</v>
      </c>
      <c r="F56" s="51">
        <v>0</v>
      </c>
      <c r="G56" s="51">
        <v>0</v>
      </c>
      <c r="H56" s="51">
        <v>0</v>
      </c>
      <c r="I56" s="51">
        <f>(I57)</f>
        <v>212058</v>
      </c>
      <c r="J56" s="51">
        <v>0</v>
      </c>
      <c r="K56" s="87">
        <v>220506</v>
      </c>
      <c r="L56" s="91">
        <v>220506</v>
      </c>
      <c r="M56" s="44">
        <f>(M57)</f>
        <v>0</v>
      </c>
      <c r="N56" s="44">
        <f>(N57)</f>
        <v>0</v>
      </c>
      <c r="O56" s="51">
        <v>2816</v>
      </c>
    </row>
    <row r="57" spans="1:15" ht="20.100000000000001" customHeight="1" x14ac:dyDescent="0.25">
      <c r="A57" s="74">
        <v>32121</v>
      </c>
      <c r="B57" s="65" t="s">
        <v>32</v>
      </c>
      <c r="C57" s="55">
        <v>220506</v>
      </c>
      <c r="D57" s="53">
        <v>5632</v>
      </c>
      <c r="E57" s="53">
        <v>0</v>
      </c>
      <c r="F57" s="53">
        <v>0</v>
      </c>
      <c r="G57" s="53">
        <v>0</v>
      </c>
      <c r="H57" s="53">
        <v>0</v>
      </c>
      <c r="I57" s="53">
        <v>212058</v>
      </c>
      <c r="J57" s="53">
        <v>0</v>
      </c>
      <c r="K57" s="87">
        <v>220506</v>
      </c>
      <c r="L57" s="91">
        <v>220506</v>
      </c>
      <c r="O57" s="53">
        <v>2816</v>
      </c>
    </row>
    <row r="58" spans="1:15" ht="20.100000000000001" customHeight="1" x14ac:dyDescent="0.25">
      <c r="A58" s="73">
        <v>3213</v>
      </c>
      <c r="B58" s="60" t="s">
        <v>33</v>
      </c>
      <c r="C58" s="62">
        <f t="shared" si="7"/>
        <v>1875</v>
      </c>
      <c r="D58" s="51">
        <f t="shared" ref="D58:I58" si="14">(D59+D60)</f>
        <v>1875</v>
      </c>
      <c r="E58" s="51">
        <f t="shared" si="14"/>
        <v>0</v>
      </c>
      <c r="F58" s="51">
        <f t="shared" si="14"/>
        <v>0</v>
      </c>
      <c r="G58" s="51">
        <f t="shared" si="14"/>
        <v>0</v>
      </c>
      <c r="H58" s="51">
        <f t="shared" si="14"/>
        <v>0</v>
      </c>
      <c r="I58" s="51">
        <f t="shared" si="14"/>
        <v>0</v>
      </c>
      <c r="J58" s="51">
        <v>0</v>
      </c>
      <c r="K58" s="87">
        <f t="shared" si="9"/>
        <v>1875</v>
      </c>
      <c r="L58" s="91">
        <f t="shared" si="1"/>
        <v>1875</v>
      </c>
      <c r="O58" s="51">
        <v>0</v>
      </c>
    </row>
    <row r="59" spans="1:15" ht="20.100000000000001" customHeight="1" x14ac:dyDescent="0.25">
      <c r="A59" s="74">
        <v>32131</v>
      </c>
      <c r="B59" s="65" t="s">
        <v>34</v>
      </c>
      <c r="C59" s="55">
        <v>1000</v>
      </c>
      <c r="D59" s="53">
        <v>1000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87">
        <f t="shared" si="9"/>
        <v>1000</v>
      </c>
      <c r="L59" s="91">
        <f t="shared" si="1"/>
        <v>1000</v>
      </c>
      <c r="O59" s="53">
        <v>0</v>
      </c>
    </row>
    <row r="60" spans="1:15" ht="20.100000000000001" customHeight="1" x14ac:dyDescent="0.25">
      <c r="A60" s="74">
        <v>32132</v>
      </c>
      <c r="B60" s="65" t="s">
        <v>100</v>
      </c>
      <c r="C60" s="55">
        <f t="shared" si="7"/>
        <v>875</v>
      </c>
      <c r="D60" s="53">
        <v>875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87">
        <f t="shared" si="9"/>
        <v>875</v>
      </c>
      <c r="L60" s="91">
        <f t="shared" si="1"/>
        <v>875</v>
      </c>
      <c r="O60" s="53">
        <v>0</v>
      </c>
    </row>
    <row r="61" spans="1:15" ht="20.100000000000001" customHeight="1" x14ac:dyDescent="0.25">
      <c r="A61" s="73">
        <v>3214</v>
      </c>
      <c r="B61" s="60" t="s">
        <v>101</v>
      </c>
      <c r="C61" s="62">
        <f t="shared" si="7"/>
        <v>2500</v>
      </c>
      <c r="D61" s="51">
        <f>(D62)</f>
        <v>2500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87">
        <v>2500</v>
      </c>
      <c r="L61" s="91">
        <f t="shared" si="1"/>
        <v>2500</v>
      </c>
      <c r="O61" s="51">
        <v>0</v>
      </c>
    </row>
    <row r="62" spans="1:15" ht="20.100000000000001" customHeight="1" x14ac:dyDescent="0.25">
      <c r="A62" s="74">
        <v>32141</v>
      </c>
      <c r="B62" s="65" t="s">
        <v>102</v>
      </c>
      <c r="C62" s="55">
        <f t="shared" si="7"/>
        <v>2500</v>
      </c>
      <c r="D62" s="53">
        <v>2500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87">
        <v>2500</v>
      </c>
      <c r="L62" s="91">
        <f t="shared" si="1"/>
        <v>2500</v>
      </c>
      <c r="O62" s="53">
        <v>0</v>
      </c>
    </row>
    <row r="63" spans="1:15" ht="20.100000000000001" customHeight="1" x14ac:dyDescent="0.25">
      <c r="A63" s="73">
        <v>322</v>
      </c>
      <c r="B63" s="60" t="s">
        <v>35</v>
      </c>
      <c r="C63" s="62">
        <v>572385</v>
      </c>
      <c r="D63" s="51">
        <v>430885</v>
      </c>
      <c r="E63" s="51">
        <f t="shared" ref="E63:I63" si="15">(E64+E70+E72+E76+E80+E82)</f>
        <v>10000</v>
      </c>
      <c r="F63" s="51">
        <v>120000</v>
      </c>
      <c r="G63" s="51">
        <f t="shared" ref="G63:H63" si="16">(G64+G70+G72+G76+G80+G82)</f>
        <v>1500</v>
      </c>
      <c r="H63" s="51">
        <f t="shared" si="16"/>
        <v>0</v>
      </c>
      <c r="I63" s="51">
        <f t="shared" si="15"/>
        <v>0</v>
      </c>
      <c r="J63" s="51">
        <v>10000</v>
      </c>
      <c r="K63" s="87">
        <v>572385</v>
      </c>
      <c r="L63" s="91">
        <v>572385</v>
      </c>
      <c r="M63" s="44">
        <f>(M64+M72+M76+M80)</f>
        <v>0</v>
      </c>
      <c r="N63" s="44">
        <f>(N64+N72+N76+N80)</f>
        <v>0</v>
      </c>
      <c r="O63" s="51"/>
    </row>
    <row r="64" spans="1:15" ht="20.100000000000001" customHeight="1" x14ac:dyDescent="0.25">
      <c r="A64" s="73">
        <v>3221</v>
      </c>
      <c r="B64" s="60" t="s">
        <v>36</v>
      </c>
      <c r="C64" s="62">
        <f t="shared" si="7"/>
        <v>73832</v>
      </c>
      <c r="D64" s="51">
        <v>60832</v>
      </c>
      <c r="E64" s="51">
        <f t="shared" ref="E64:I64" si="17">(E65+E66+E67+E68+E69)</f>
        <v>10000</v>
      </c>
      <c r="F64" s="51">
        <f t="shared" si="17"/>
        <v>1500</v>
      </c>
      <c r="G64" s="51">
        <f t="shared" ref="G64:H64" si="18">(G65+G66+G67+G68+G69)</f>
        <v>1500</v>
      </c>
      <c r="H64" s="51">
        <f t="shared" si="18"/>
        <v>0</v>
      </c>
      <c r="I64" s="51">
        <f t="shared" si="17"/>
        <v>0</v>
      </c>
      <c r="J64" s="51">
        <v>0</v>
      </c>
      <c r="K64" s="87">
        <v>73832</v>
      </c>
      <c r="L64" s="91">
        <v>73832</v>
      </c>
      <c r="O64" s="51">
        <v>0</v>
      </c>
    </row>
    <row r="65" spans="1:15" ht="20.100000000000001" customHeight="1" x14ac:dyDescent="0.25">
      <c r="A65" s="74">
        <v>32211</v>
      </c>
      <c r="B65" s="65" t="s">
        <v>37</v>
      </c>
      <c r="C65" s="55">
        <f t="shared" si="7"/>
        <v>32375</v>
      </c>
      <c r="D65" s="53">
        <v>30875</v>
      </c>
      <c r="E65" s="53">
        <v>0</v>
      </c>
      <c r="F65" s="53">
        <v>1500</v>
      </c>
      <c r="G65" s="53">
        <v>0</v>
      </c>
      <c r="H65" s="53">
        <v>0</v>
      </c>
      <c r="I65" s="53">
        <v>0</v>
      </c>
      <c r="J65" s="53">
        <v>0</v>
      </c>
      <c r="K65" s="87">
        <v>32375</v>
      </c>
      <c r="L65" s="91">
        <v>32375</v>
      </c>
      <c r="O65" s="53">
        <v>0</v>
      </c>
    </row>
    <row r="66" spans="1:15" ht="20.100000000000001" customHeight="1" x14ac:dyDescent="0.25">
      <c r="A66" s="74">
        <v>32212</v>
      </c>
      <c r="B66" s="65" t="s">
        <v>38</v>
      </c>
      <c r="C66" s="55">
        <v>6000</v>
      </c>
      <c r="D66" s="53">
        <v>6000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87">
        <v>6000</v>
      </c>
      <c r="L66" s="91">
        <v>6000</v>
      </c>
      <c r="O66" s="53">
        <v>0</v>
      </c>
    </row>
    <row r="67" spans="1:15" ht="20.100000000000001" customHeight="1" x14ac:dyDescent="0.25">
      <c r="A67" s="74">
        <v>32214</v>
      </c>
      <c r="B67" s="65" t="s">
        <v>39</v>
      </c>
      <c r="C67" s="55">
        <f t="shared" si="7"/>
        <v>20000</v>
      </c>
      <c r="D67" s="53">
        <v>10000</v>
      </c>
      <c r="E67" s="53">
        <v>10000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87">
        <v>20000</v>
      </c>
      <c r="L67" s="91">
        <f t="shared" si="1"/>
        <v>20000</v>
      </c>
      <c r="O67" s="53">
        <v>0</v>
      </c>
    </row>
    <row r="68" spans="1:15" ht="20.100000000000001" customHeight="1" x14ac:dyDescent="0.25">
      <c r="A68" s="74">
        <v>32216</v>
      </c>
      <c r="B68" s="65" t="s">
        <v>80</v>
      </c>
      <c r="C68" s="55">
        <f t="shared" si="7"/>
        <v>6875</v>
      </c>
      <c r="D68" s="53">
        <v>6875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87">
        <v>6875</v>
      </c>
      <c r="L68" s="91">
        <v>6875</v>
      </c>
      <c r="O68" s="53">
        <v>0</v>
      </c>
    </row>
    <row r="69" spans="1:15" ht="20.100000000000001" customHeight="1" x14ac:dyDescent="0.25">
      <c r="A69" s="74">
        <v>32219</v>
      </c>
      <c r="B69" s="65" t="s">
        <v>40</v>
      </c>
      <c r="C69" s="55">
        <f t="shared" si="7"/>
        <v>8582</v>
      </c>
      <c r="D69" s="53">
        <v>7082</v>
      </c>
      <c r="E69" s="53">
        <v>0</v>
      </c>
      <c r="F69" s="53">
        <v>0</v>
      </c>
      <c r="G69" s="53">
        <v>1500</v>
      </c>
      <c r="H69" s="53">
        <v>0</v>
      </c>
      <c r="I69" s="53">
        <v>0</v>
      </c>
      <c r="J69" s="53">
        <v>0</v>
      </c>
      <c r="K69" s="87">
        <v>8582</v>
      </c>
      <c r="L69" s="91">
        <v>8582</v>
      </c>
      <c r="O69" s="53">
        <v>0</v>
      </c>
    </row>
    <row r="70" spans="1:15" ht="20.100000000000001" customHeight="1" x14ac:dyDescent="0.25">
      <c r="A70" s="73">
        <v>3222</v>
      </c>
      <c r="B70" s="60" t="s">
        <v>81</v>
      </c>
      <c r="C70" s="62">
        <v>148500</v>
      </c>
      <c r="D70" s="51">
        <f t="shared" ref="D70:I70" si="19">(D71)</f>
        <v>20000</v>
      </c>
      <c r="E70" s="51">
        <f t="shared" si="19"/>
        <v>0</v>
      </c>
      <c r="F70" s="51">
        <v>118500</v>
      </c>
      <c r="G70" s="51">
        <f t="shared" si="19"/>
        <v>0</v>
      </c>
      <c r="H70" s="51">
        <f t="shared" si="19"/>
        <v>0</v>
      </c>
      <c r="I70" s="51">
        <f t="shared" si="19"/>
        <v>0</v>
      </c>
      <c r="J70" s="51">
        <v>10000</v>
      </c>
      <c r="K70" s="87">
        <v>148500</v>
      </c>
      <c r="L70" s="91">
        <v>148500</v>
      </c>
      <c r="O70" s="51"/>
    </row>
    <row r="71" spans="1:15" ht="20.100000000000001" customHeight="1" x14ac:dyDescent="0.25">
      <c r="A71" s="74">
        <v>32224</v>
      </c>
      <c r="B71" s="65" t="s">
        <v>83</v>
      </c>
      <c r="C71" s="55">
        <v>148500</v>
      </c>
      <c r="D71" s="53">
        <v>20000</v>
      </c>
      <c r="E71" s="53">
        <v>0</v>
      </c>
      <c r="F71" s="53">
        <v>118500</v>
      </c>
      <c r="G71" s="53">
        <v>0</v>
      </c>
      <c r="H71" s="53">
        <v>0</v>
      </c>
      <c r="I71" s="53">
        <v>0</v>
      </c>
      <c r="J71" s="53">
        <v>10000</v>
      </c>
      <c r="K71" s="87">
        <v>148500</v>
      </c>
      <c r="L71" s="91">
        <v>148500</v>
      </c>
      <c r="O71" s="53"/>
    </row>
    <row r="72" spans="1:15" ht="20.100000000000001" customHeight="1" x14ac:dyDescent="0.25">
      <c r="A72" s="73">
        <v>3223</v>
      </c>
      <c r="B72" s="60" t="s">
        <v>41</v>
      </c>
      <c r="C72" s="62">
        <f t="shared" si="7"/>
        <v>247253</v>
      </c>
      <c r="D72" s="51">
        <f t="shared" ref="D72:I72" si="20">(D73+D74+D75)</f>
        <v>247253</v>
      </c>
      <c r="E72" s="51">
        <f t="shared" si="20"/>
        <v>0</v>
      </c>
      <c r="F72" s="51">
        <f t="shared" si="20"/>
        <v>0</v>
      </c>
      <c r="G72" s="51">
        <f t="shared" si="20"/>
        <v>0</v>
      </c>
      <c r="H72" s="51">
        <f t="shared" si="20"/>
        <v>0</v>
      </c>
      <c r="I72" s="51">
        <f t="shared" si="20"/>
        <v>0</v>
      </c>
      <c r="J72" s="51">
        <v>0</v>
      </c>
      <c r="K72" s="87">
        <v>247253</v>
      </c>
      <c r="L72" s="91">
        <f t="shared" si="1"/>
        <v>247253</v>
      </c>
      <c r="M72" s="44">
        <f>(M73+M74)</f>
        <v>0</v>
      </c>
      <c r="N72" s="44">
        <f>(N73+N74)</f>
        <v>0</v>
      </c>
      <c r="O72" s="51">
        <v>0</v>
      </c>
    </row>
    <row r="73" spans="1:15" ht="20.100000000000001" customHeight="1" x14ac:dyDescent="0.25">
      <c r="A73" s="75">
        <v>32231</v>
      </c>
      <c r="B73" s="66" t="s">
        <v>42</v>
      </c>
      <c r="C73" s="55">
        <v>49796</v>
      </c>
      <c r="D73" s="53">
        <v>49796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87">
        <v>49796</v>
      </c>
      <c r="L73" s="91">
        <v>49796</v>
      </c>
      <c r="O73" s="53">
        <v>0</v>
      </c>
    </row>
    <row r="74" spans="1:15" ht="20.100000000000001" customHeight="1" x14ac:dyDescent="0.25">
      <c r="A74" s="75">
        <v>32233</v>
      </c>
      <c r="B74" s="66" t="s">
        <v>43</v>
      </c>
      <c r="C74" s="55">
        <v>27457</v>
      </c>
      <c r="D74" s="53">
        <v>27457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87">
        <v>27457</v>
      </c>
      <c r="L74" s="91">
        <v>27457</v>
      </c>
      <c r="O74" s="53">
        <v>0</v>
      </c>
    </row>
    <row r="75" spans="1:15" ht="20.100000000000001" customHeight="1" x14ac:dyDescent="0.25">
      <c r="A75" s="75">
        <v>32234</v>
      </c>
      <c r="B75" s="66" t="s">
        <v>84</v>
      </c>
      <c r="C75" s="55">
        <v>170000</v>
      </c>
      <c r="D75" s="53">
        <v>170000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87">
        <v>170000</v>
      </c>
      <c r="L75" s="91">
        <v>170000</v>
      </c>
      <c r="O75" s="53">
        <v>0</v>
      </c>
    </row>
    <row r="76" spans="1:15" s="17" customFormat="1" ht="20.100000000000001" customHeight="1" x14ac:dyDescent="0.25">
      <c r="A76" s="73">
        <v>3224</v>
      </c>
      <c r="B76" s="60" t="s">
        <v>44</v>
      </c>
      <c r="C76" s="62">
        <f t="shared" si="7"/>
        <v>67800</v>
      </c>
      <c r="D76" s="51">
        <v>67800</v>
      </c>
      <c r="E76" s="51">
        <f t="shared" ref="E76:I76" si="21">(E77+E78+E79)</f>
        <v>0</v>
      </c>
      <c r="F76" s="51">
        <f t="shared" si="21"/>
        <v>0</v>
      </c>
      <c r="G76" s="51">
        <f t="shared" si="21"/>
        <v>0</v>
      </c>
      <c r="H76" s="51">
        <f t="shared" si="21"/>
        <v>0</v>
      </c>
      <c r="I76" s="51">
        <f t="shared" si="21"/>
        <v>0</v>
      </c>
      <c r="J76" s="51">
        <v>0</v>
      </c>
      <c r="K76" s="87">
        <v>67800</v>
      </c>
      <c r="L76" s="91">
        <v>67800</v>
      </c>
      <c r="M76" s="44">
        <f>(M77+M78+M79)</f>
        <v>0</v>
      </c>
      <c r="N76" s="44">
        <f>(N77+N78+N79)</f>
        <v>0</v>
      </c>
      <c r="O76" s="51">
        <v>0</v>
      </c>
    </row>
    <row r="77" spans="1:15" ht="20.100000000000001" customHeight="1" x14ac:dyDescent="0.25">
      <c r="A77" s="75">
        <v>32241</v>
      </c>
      <c r="B77" s="66" t="s">
        <v>45</v>
      </c>
      <c r="C77" s="55">
        <v>40000</v>
      </c>
      <c r="D77" s="53">
        <v>40000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87">
        <v>40000</v>
      </c>
      <c r="L77" s="91">
        <f t="shared" si="1"/>
        <v>40000</v>
      </c>
      <c r="O77" s="53">
        <v>0</v>
      </c>
    </row>
    <row r="78" spans="1:15" ht="20.100000000000001" customHeight="1" x14ac:dyDescent="0.25">
      <c r="A78" s="75">
        <v>32242</v>
      </c>
      <c r="B78" s="66" t="s">
        <v>46</v>
      </c>
      <c r="C78" s="55">
        <v>27800</v>
      </c>
      <c r="D78" s="53">
        <v>27800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87">
        <v>27800</v>
      </c>
      <c r="L78" s="91">
        <v>27800</v>
      </c>
      <c r="O78" s="53">
        <v>0</v>
      </c>
    </row>
    <row r="79" spans="1:15" ht="20.100000000000001" customHeight="1" x14ac:dyDescent="0.25">
      <c r="A79" s="75">
        <v>32243</v>
      </c>
      <c r="B79" s="66" t="s">
        <v>96</v>
      </c>
      <c r="C79" s="55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87">
        <f t="shared" si="9"/>
        <v>0</v>
      </c>
      <c r="L79" s="91">
        <f t="shared" si="1"/>
        <v>0</v>
      </c>
      <c r="O79" s="53">
        <v>0</v>
      </c>
    </row>
    <row r="80" spans="1:15" ht="20.100000000000001" customHeight="1" x14ac:dyDescent="0.25">
      <c r="A80" s="73">
        <v>3225</v>
      </c>
      <c r="B80" s="60" t="s">
        <v>47</v>
      </c>
      <c r="C80" s="62">
        <f t="shared" si="7"/>
        <v>25000</v>
      </c>
      <c r="D80" s="51">
        <f>(D81)</f>
        <v>25000</v>
      </c>
      <c r="E80" s="51">
        <f>E751</f>
        <v>0</v>
      </c>
      <c r="F80" s="51"/>
      <c r="G80" s="51">
        <f>(G81)</f>
        <v>0</v>
      </c>
      <c r="H80" s="51">
        <f>(H81)</f>
        <v>0</v>
      </c>
      <c r="I80" s="51">
        <f>(I81)</f>
        <v>0</v>
      </c>
      <c r="J80" s="51">
        <v>0</v>
      </c>
      <c r="K80" s="87">
        <v>25000</v>
      </c>
      <c r="L80" s="91">
        <v>25000</v>
      </c>
      <c r="O80" s="51">
        <v>0</v>
      </c>
    </row>
    <row r="81" spans="1:15" ht="20.100000000000001" customHeight="1" x14ac:dyDescent="0.25">
      <c r="A81" s="75">
        <v>32251</v>
      </c>
      <c r="B81" s="66" t="s">
        <v>47</v>
      </c>
      <c r="C81" s="55">
        <v>25000</v>
      </c>
      <c r="D81" s="53">
        <v>25000</v>
      </c>
      <c r="E81" s="53">
        <v>0</v>
      </c>
      <c r="F81" s="53"/>
      <c r="G81" s="53">
        <v>0</v>
      </c>
      <c r="H81" s="53">
        <v>0</v>
      </c>
      <c r="I81" s="53">
        <v>0</v>
      </c>
      <c r="J81" s="53">
        <v>0</v>
      </c>
      <c r="K81" s="87">
        <v>25000</v>
      </c>
      <c r="L81" s="91">
        <v>25000</v>
      </c>
      <c r="O81" s="53">
        <v>0</v>
      </c>
    </row>
    <row r="82" spans="1:15" ht="20.100000000000001" customHeight="1" x14ac:dyDescent="0.25">
      <c r="A82" s="73">
        <v>3227</v>
      </c>
      <c r="B82" s="60" t="s">
        <v>103</v>
      </c>
      <c r="C82" s="62">
        <f t="shared" si="7"/>
        <v>10000</v>
      </c>
      <c r="D82" s="51">
        <f>(D83)</f>
        <v>10000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87">
        <v>10000</v>
      </c>
      <c r="L82" s="91">
        <v>10000</v>
      </c>
      <c r="O82" s="51">
        <v>0</v>
      </c>
    </row>
    <row r="83" spans="1:15" ht="20.100000000000001" customHeight="1" x14ac:dyDescent="0.25">
      <c r="A83" s="75">
        <v>32271</v>
      </c>
      <c r="B83" s="66" t="s">
        <v>103</v>
      </c>
      <c r="C83" s="55">
        <v>10000</v>
      </c>
      <c r="D83" s="53">
        <v>10000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87">
        <v>10000</v>
      </c>
      <c r="L83" s="91">
        <f t="shared" si="1"/>
        <v>10000</v>
      </c>
      <c r="O83" s="53">
        <v>0</v>
      </c>
    </row>
    <row r="84" spans="1:15" ht="20.100000000000001" customHeight="1" x14ac:dyDescent="0.25">
      <c r="A84" s="73">
        <v>323</v>
      </c>
      <c r="B84" s="60" t="s">
        <v>48</v>
      </c>
      <c r="C84" s="62">
        <f t="shared" si="7"/>
        <v>443279</v>
      </c>
      <c r="D84" s="51">
        <v>443279</v>
      </c>
      <c r="E84" s="51">
        <f t="shared" ref="E84:I84" si="22">(E85+E90+E94+E96+E101+E104+E108+E110)</f>
        <v>0</v>
      </c>
      <c r="F84" s="51">
        <f t="shared" si="22"/>
        <v>0</v>
      </c>
      <c r="G84" s="51">
        <f t="shared" si="22"/>
        <v>0</v>
      </c>
      <c r="H84" s="51">
        <f t="shared" si="22"/>
        <v>0</v>
      </c>
      <c r="I84" s="51">
        <f t="shared" si="22"/>
        <v>0</v>
      </c>
      <c r="J84" s="51">
        <v>0</v>
      </c>
      <c r="K84" s="87">
        <v>443279</v>
      </c>
      <c r="L84" s="91">
        <f t="shared" si="1"/>
        <v>443279</v>
      </c>
      <c r="M84" s="44" t="e">
        <f>(M85+M90+M94+M96+M101+M104+M108+M110)</f>
        <v>#REF!</v>
      </c>
      <c r="N84" s="44" t="e">
        <f>(N85+N90+N94+N96+N101+N104+N108+N110)</f>
        <v>#REF!</v>
      </c>
      <c r="O84" s="51">
        <v>0</v>
      </c>
    </row>
    <row r="85" spans="1:15" ht="20.100000000000001" customHeight="1" x14ac:dyDescent="0.25">
      <c r="A85" s="73">
        <v>3231</v>
      </c>
      <c r="B85" s="60" t="s">
        <v>49</v>
      </c>
      <c r="C85" s="62">
        <f t="shared" si="7"/>
        <v>230755</v>
      </c>
      <c r="D85" s="51">
        <f t="shared" ref="D85:I85" si="23">(D86+D87+D88+D89)</f>
        <v>230755</v>
      </c>
      <c r="E85" s="51">
        <f t="shared" si="23"/>
        <v>0</v>
      </c>
      <c r="F85" s="51">
        <f t="shared" si="23"/>
        <v>0</v>
      </c>
      <c r="G85" s="51">
        <f t="shared" si="23"/>
        <v>0</v>
      </c>
      <c r="H85" s="51">
        <f t="shared" si="23"/>
        <v>0</v>
      </c>
      <c r="I85" s="51">
        <f t="shared" si="23"/>
        <v>0</v>
      </c>
      <c r="J85" s="51">
        <v>0</v>
      </c>
      <c r="K85" s="87">
        <v>230755</v>
      </c>
      <c r="L85" s="91">
        <f t="shared" si="1"/>
        <v>230755</v>
      </c>
      <c r="O85" s="51">
        <v>0</v>
      </c>
    </row>
    <row r="86" spans="1:15" ht="20.100000000000001" customHeight="1" x14ac:dyDescent="0.25">
      <c r="A86" s="75">
        <v>32311</v>
      </c>
      <c r="B86" s="66" t="s">
        <v>50</v>
      </c>
      <c r="C86" s="55">
        <f t="shared" si="7"/>
        <v>12000</v>
      </c>
      <c r="D86" s="53">
        <v>12000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87">
        <v>12000</v>
      </c>
      <c r="L86" s="91">
        <v>12000</v>
      </c>
      <c r="O86" s="53">
        <v>0</v>
      </c>
    </row>
    <row r="87" spans="1:15" ht="20.100000000000001" customHeight="1" x14ac:dyDescent="0.25">
      <c r="A87" s="75">
        <v>32312</v>
      </c>
      <c r="B87" s="66" t="s">
        <v>51</v>
      </c>
      <c r="C87" s="55">
        <v>1000</v>
      </c>
      <c r="D87" s="53">
        <v>1000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87">
        <v>1000</v>
      </c>
      <c r="L87" s="91">
        <v>1000</v>
      </c>
      <c r="O87" s="53">
        <v>0</v>
      </c>
    </row>
    <row r="88" spans="1:15" ht="20.100000000000001" customHeight="1" x14ac:dyDescent="0.25">
      <c r="A88" s="75">
        <v>32313</v>
      </c>
      <c r="B88" s="66" t="s">
        <v>52</v>
      </c>
      <c r="C88" s="55">
        <f t="shared" si="7"/>
        <v>2000</v>
      </c>
      <c r="D88" s="53">
        <v>2000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87">
        <v>2000</v>
      </c>
      <c r="L88" s="91">
        <v>2000</v>
      </c>
      <c r="O88" s="53">
        <v>0</v>
      </c>
    </row>
    <row r="89" spans="1:15" ht="20.100000000000001" customHeight="1" x14ac:dyDescent="0.25">
      <c r="A89" s="75">
        <v>32319</v>
      </c>
      <c r="B89" s="66" t="s">
        <v>53</v>
      </c>
      <c r="C89" s="55">
        <v>215755</v>
      </c>
      <c r="D89" s="53">
        <v>215755</v>
      </c>
      <c r="E89" s="53">
        <v>0</v>
      </c>
      <c r="F89" s="53"/>
      <c r="G89" s="53">
        <v>0</v>
      </c>
      <c r="H89" s="53">
        <v>0</v>
      </c>
      <c r="I89" s="53"/>
      <c r="J89" s="53">
        <v>0</v>
      </c>
      <c r="K89" s="87">
        <v>215755</v>
      </c>
      <c r="L89" s="91">
        <v>215755</v>
      </c>
      <c r="O89" s="53">
        <v>0</v>
      </c>
    </row>
    <row r="90" spans="1:15" ht="20.100000000000001" customHeight="1" x14ac:dyDescent="0.25">
      <c r="A90" s="73">
        <v>3232</v>
      </c>
      <c r="B90" s="60" t="s">
        <v>54</v>
      </c>
      <c r="C90" s="62">
        <f t="shared" si="7"/>
        <v>134245</v>
      </c>
      <c r="D90" s="51">
        <f t="shared" ref="D90:I90" si="24">(D91+D92+D93)</f>
        <v>134245</v>
      </c>
      <c r="E90" s="51">
        <f t="shared" si="24"/>
        <v>0</v>
      </c>
      <c r="F90" s="51">
        <f t="shared" si="24"/>
        <v>0</v>
      </c>
      <c r="G90" s="51">
        <f t="shared" si="24"/>
        <v>0</v>
      </c>
      <c r="H90" s="51">
        <f t="shared" si="24"/>
        <v>0</v>
      </c>
      <c r="I90" s="51">
        <f t="shared" si="24"/>
        <v>0</v>
      </c>
      <c r="J90" s="51">
        <v>0</v>
      </c>
      <c r="K90" s="87">
        <v>134245</v>
      </c>
      <c r="L90" s="91">
        <f t="shared" ref="L90:L129" si="25">(K90*100%)</f>
        <v>134245</v>
      </c>
      <c r="O90" s="51">
        <v>0</v>
      </c>
    </row>
    <row r="91" spans="1:15" ht="20.100000000000001" customHeight="1" x14ac:dyDescent="0.25">
      <c r="A91" s="75">
        <v>32321</v>
      </c>
      <c r="B91" s="66" t="s">
        <v>55</v>
      </c>
      <c r="C91" s="55">
        <v>80000</v>
      </c>
      <c r="D91" s="53">
        <v>80000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87"/>
      <c r="L91" s="91"/>
      <c r="O91" s="53">
        <v>0</v>
      </c>
    </row>
    <row r="92" spans="1:15" ht="20.100000000000001" customHeight="1" x14ac:dyDescent="0.25">
      <c r="A92" s="75">
        <v>32322</v>
      </c>
      <c r="B92" s="66" t="s">
        <v>56</v>
      </c>
      <c r="C92" s="55">
        <v>54245</v>
      </c>
      <c r="D92" s="53">
        <v>54245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87">
        <v>54245</v>
      </c>
      <c r="L92" s="91">
        <v>54245</v>
      </c>
      <c r="O92" s="53">
        <v>0</v>
      </c>
    </row>
    <row r="93" spans="1:15" ht="20.100000000000001" customHeight="1" x14ac:dyDescent="0.25">
      <c r="A93" s="75">
        <v>32323</v>
      </c>
      <c r="B93" s="66" t="s">
        <v>95</v>
      </c>
      <c r="C93" s="55"/>
      <c r="D93" s="53"/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87">
        <f t="shared" ref="K93:K126" si="26">(C93*100%)</f>
        <v>0</v>
      </c>
      <c r="L93" s="91">
        <f t="shared" si="25"/>
        <v>0</v>
      </c>
      <c r="O93" s="53">
        <v>0</v>
      </c>
    </row>
    <row r="94" spans="1:15" ht="20.100000000000001" customHeight="1" x14ac:dyDescent="0.25">
      <c r="A94" s="73">
        <v>3233</v>
      </c>
      <c r="B94" s="60" t="s">
        <v>57</v>
      </c>
      <c r="C94" s="62">
        <f t="shared" si="7"/>
        <v>1000</v>
      </c>
      <c r="D94" s="51">
        <f>(D95)</f>
        <v>1000</v>
      </c>
      <c r="E94" s="51">
        <f>(E95)</f>
        <v>0</v>
      </c>
      <c r="F94" s="51">
        <f>(F95)</f>
        <v>0</v>
      </c>
      <c r="G94" s="51">
        <f>(G95)</f>
        <v>0</v>
      </c>
      <c r="H94" s="51">
        <f>(H95)</f>
        <v>0</v>
      </c>
      <c r="I94" s="51">
        <v>0</v>
      </c>
      <c r="J94" s="51">
        <v>0</v>
      </c>
      <c r="K94" s="87">
        <v>1000</v>
      </c>
      <c r="L94" s="91">
        <v>1000</v>
      </c>
      <c r="M94" s="44" t="e">
        <f>(#REF!+M95)</f>
        <v>#REF!</v>
      </c>
      <c r="N94" s="44" t="e">
        <f>(#REF!+N95)</f>
        <v>#REF!</v>
      </c>
      <c r="O94" s="51">
        <v>0</v>
      </c>
    </row>
    <row r="95" spans="1:15" ht="20.100000000000001" customHeight="1" x14ac:dyDescent="0.25">
      <c r="A95" s="75">
        <v>32332</v>
      </c>
      <c r="B95" s="66" t="s">
        <v>85</v>
      </c>
      <c r="C95" s="55">
        <f t="shared" si="7"/>
        <v>1000</v>
      </c>
      <c r="D95" s="53">
        <v>1000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87">
        <v>1000</v>
      </c>
      <c r="L95" s="91">
        <v>1000</v>
      </c>
      <c r="O95" s="53">
        <v>0</v>
      </c>
    </row>
    <row r="96" spans="1:15" ht="20.100000000000001" customHeight="1" x14ac:dyDescent="0.25">
      <c r="A96" s="73">
        <v>3234</v>
      </c>
      <c r="B96" s="60" t="s">
        <v>58</v>
      </c>
      <c r="C96" s="62">
        <f t="shared" si="7"/>
        <v>29639</v>
      </c>
      <c r="D96" s="51">
        <f>(D97+D98+D99+D100)</f>
        <v>29639</v>
      </c>
      <c r="E96" s="51">
        <f>(E97+E98+E99+E100)</f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87">
        <v>29639</v>
      </c>
      <c r="L96" s="91">
        <v>29639</v>
      </c>
      <c r="M96" s="19">
        <f>(M97+M98+M99+M100)</f>
        <v>0</v>
      </c>
      <c r="N96" s="19">
        <f>(N97+N98+N99+N100)</f>
        <v>0</v>
      </c>
      <c r="O96" s="51">
        <v>0</v>
      </c>
    </row>
    <row r="97" spans="1:15" ht="20.100000000000001" customHeight="1" x14ac:dyDescent="0.25">
      <c r="A97" s="75">
        <v>32341</v>
      </c>
      <c r="B97" s="66" t="s">
        <v>59</v>
      </c>
      <c r="C97" s="55">
        <v>12038</v>
      </c>
      <c r="D97" s="53">
        <v>12038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87">
        <v>12038</v>
      </c>
      <c r="L97" s="91">
        <v>12038</v>
      </c>
      <c r="O97" s="53">
        <v>0</v>
      </c>
    </row>
    <row r="98" spans="1:15" ht="20.100000000000001" customHeight="1" x14ac:dyDescent="0.25">
      <c r="A98" s="75">
        <v>32342</v>
      </c>
      <c r="B98" s="66" t="s">
        <v>60</v>
      </c>
      <c r="C98" s="55">
        <v>4361</v>
      </c>
      <c r="D98" s="53">
        <v>4361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87">
        <v>4361</v>
      </c>
      <c r="L98" s="91">
        <v>4361</v>
      </c>
      <c r="O98" s="53">
        <v>0</v>
      </c>
    </row>
    <row r="99" spans="1:15" ht="20.100000000000001" customHeight="1" x14ac:dyDescent="0.25">
      <c r="A99" s="75">
        <v>32343</v>
      </c>
      <c r="B99" s="66" t="s">
        <v>86</v>
      </c>
      <c r="C99" s="55">
        <f t="shared" ref="C99:C141" si="27">(D99+E99+F99+G99+H99+I99+J99)</f>
        <v>1000</v>
      </c>
      <c r="D99" s="53">
        <v>1000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87">
        <v>1000</v>
      </c>
      <c r="L99" s="91">
        <f t="shared" si="25"/>
        <v>1000</v>
      </c>
      <c r="O99" s="53">
        <v>0</v>
      </c>
    </row>
    <row r="100" spans="1:15" ht="20.100000000000001" customHeight="1" x14ac:dyDescent="0.25">
      <c r="A100" s="75">
        <v>32344</v>
      </c>
      <c r="B100" s="66" t="s">
        <v>87</v>
      </c>
      <c r="C100" s="55">
        <v>12240</v>
      </c>
      <c r="D100" s="53">
        <v>12240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87">
        <v>12240</v>
      </c>
      <c r="L100" s="91">
        <f t="shared" si="25"/>
        <v>12240</v>
      </c>
      <c r="O100" s="53">
        <v>0</v>
      </c>
    </row>
    <row r="101" spans="1:15" ht="20.100000000000001" customHeight="1" x14ac:dyDescent="0.25">
      <c r="A101" s="73">
        <v>3236</v>
      </c>
      <c r="B101" s="60" t="s">
        <v>88</v>
      </c>
      <c r="C101" s="62">
        <f t="shared" si="27"/>
        <v>13810</v>
      </c>
      <c r="D101" s="51">
        <f>(D102+D103)</f>
        <v>13810</v>
      </c>
      <c r="E101" s="51">
        <f>(E102-E103)</f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87">
        <v>13810</v>
      </c>
      <c r="L101" s="91">
        <v>13810</v>
      </c>
      <c r="M101" s="44">
        <f>(M102-M103)</f>
        <v>0</v>
      </c>
      <c r="N101" s="44">
        <f>(N102-N103)</f>
        <v>0</v>
      </c>
      <c r="O101" s="51">
        <v>0</v>
      </c>
    </row>
    <row r="102" spans="1:15" ht="20.100000000000001" customHeight="1" x14ac:dyDescent="0.25">
      <c r="A102" s="75">
        <v>32361</v>
      </c>
      <c r="B102" s="66" t="s">
        <v>89</v>
      </c>
      <c r="C102" s="55">
        <v>11685</v>
      </c>
      <c r="D102" s="53">
        <v>11685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87">
        <v>11685</v>
      </c>
      <c r="L102" s="91">
        <v>11685</v>
      </c>
      <c r="O102" s="53">
        <v>0</v>
      </c>
    </row>
    <row r="103" spans="1:15" ht="20.100000000000001" customHeight="1" x14ac:dyDescent="0.25">
      <c r="A103" s="75">
        <v>32362</v>
      </c>
      <c r="B103" s="66" t="s">
        <v>90</v>
      </c>
      <c r="C103" s="55">
        <f t="shared" si="27"/>
        <v>2125</v>
      </c>
      <c r="D103" s="53">
        <v>2125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87">
        <v>2125</v>
      </c>
      <c r="L103" s="91">
        <v>2125</v>
      </c>
      <c r="O103" s="53">
        <v>0</v>
      </c>
    </row>
    <row r="104" spans="1:15" ht="20.100000000000001" customHeight="1" x14ac:dyDescent="0.25">
      <c r="A104" s="73">
        <v>3237</v>
      </c>
      <c r="B104" s="60" t="s">
        <v>61</v>
      </c>
      <c r="C104" s="62">
        <v>2500</v>
      </c>
      <c r="D104" s="51">
        <v>2500</v>
      </c>
      <c r="E104" s="51">
        <f t="shared" ref="E104:I104" si="28">(E105+E106)</f>
        <v>0</v>
      </c>
      <c r="F104" s="51">
        <f t="shared" si="28"/>
        <v>0</v>
      </c>
      <c r="G104" s="51">
        <f t="shared" si="28"/>
        <v>0</v>
      </c>
      <c r="H104" s="51">
        <f t="shared" si="28"/>
        <v>0</v>
      </c>
      <c r="I104" s="51">
        <f t="shared" si="28"/>
        <v>0</v>
      </c>
      <c r="J104" s="51">
        <v>0</v>
      </c>
      <c r="K104" s="87">
        <v>2500</v>
      </c>
      <c r="L104" s="91">
        <v>2500</v>
      </c>
      <c r="M104" s="44" t="e">
        <f>(M105+M106+#REF!)</f>
        <v>#REF!</v>
      </c>
      <c r="N104" s="44" t="e">
        <f>(N105+N106+#REF!)</f>
        <v>#REF!</v>
      </c>
      <c r="O104" s="51">
        <v>0</v>
      </c>
    </row>
    <row r="105" spans="1:15" ht="20.100000000000001" customHeight="1" x14ac:dyDescent="0.25">
      <c r="A105" s="75">
        <v>32371</v>
      </c>
      <c r="B105" s="66" t="s">
        <v>62</v>
      </c>
      <c r="C105" s="55">
        <f t="shared" si="27"/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87">
        <f t="shared" si="26"/>
        <v>0</v>
      </c>
      <c r="L105" s="91">
        <f t="shared" si="25"/>
        <v>0</v>
      </c>
      <c r="O105" s="53">
        <v>0</v>
      </c>
    </row>
    <row r="106" spans="1:15" ht="20.100000000000001" customHeight="1" x14ac:dyDescent="0.25">
      <c r="A106" s="75">
        <v>32373</v>
      </c>
      <c r="B106" s="66" t="s">
        <v>91</v>
      </c>
      <c r="C106" s="55">
        <f t="shared" si="27"/>
        <v>1000</v>
      </c>
      <c r="D106" s="53">
        <v>1000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87">
        <v>1000</v>
      </c>
      <c r="L106" s="91">
        <v>1000</v>
      </c>
      <c r="O106" s="53">
        <v>0</v>
      </c>
    </row>
    <row r="107" spans="1:15" ht="20.100000000000001" customHeight="1" x14ac:dyDescent="0.25">
      <c r="A107" s="75">
        <v>32379</v>
      </c>
      <c r="B107" s="66" t="s">
        <v>105</v>
      </c>
      <c r="C107" s="55">
        <f t="shared" si="27"/>
        <v>1500</v>
      </c>
      <c r="D107" s="53">
        <v>1500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87">
        <v>1500</v>
      </c>
      <c r="L107" s="91">
        <v>1500</v>
      </c>
      <c r="O107" s="53">
        <v>0</v>
      </c>
    </row>
    <row r="108" spans="1:15" ht="20.100000000000001" customHeight="1" x14ac:dyDescent="0.25">
      <c r="A108" s="73">
        <v>3238</v>
      </c>
      <c r="B108" s="60" t="s">
        <v>63</v>
      </c>
      <c r="C108" s="62">
        <f t="shared" si="27"/>
        <v>22275</v>
      </c>
      <c r="D108" s="51">
        <f>(D109)</f>
        <v>22275</v>
      </c>
      <c r="E108" s="51">
        <f>(E109)</f>
        <v>0</v>
      </c>
      <c r="F108" s="51">
        <f>(F109)</f>
        <v>0</v>
      </c>
      <c r="G108" s="51">
        <f>(G109)</f>
        <v>0</v>
      </c>
      <c r="H108" s="51">
        <f>(H109)</f>
        <v>0</v>
      </c>
      <c r="I108" s="51">
        <v>0</v>
      </c>
      <c r="J108" s="51">
        <v>0</v>
      </c>
      <c r="K108" s="87">
        <v>22275</v>
      </c>
      <c r="L108" s="91">
        <v>22275</v>
      </c>
      <c r="M108" s="44" t="e">
        <f>(#REF!)</f>
        <v>#REF!</v>
      </c>
      <c r="N108" s="44" t="e">
        <f>(#REF!)</f>
        <v>#REF!</v>
      </c>
      <c r="O108" s="51">
        <v>0</v>
      </c>
    </row>
    <row r="109" spans="1:15" ht="20.100000000000001" customHeight="1" x14ac:dyDescent="0.25">
      <c r="A109" s="75">
        <v>32389</v>
      </c>
      <c r="B109" s="66" t="s">
        <v>92</v>
      </c>
      <c r="C109" s="55">
        <v>22275</v>
      </c>
      <c r="D109" s="53">
        <v>22275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87">
        <v>22275</v>
      </c>
      <c r="L109" s="91">
        <v>22275</v>
      </c>
      <c r="O109" s="53">
        <v>0</v>
      </c>
    </row>
    <row r="110" spans="1:15" ht="20.100000000000001" customHeight="1" x14ac:dyDescent="0.25">
      <c r="A110" s="73">
        <v>3239</v>
      </c>
      <c r="B110" s="60" t="s">
        <v>64</v>
      </c>
      <c r="C110" s="62">
        <f t="shared" si="27"/>
        <v>500</v>
      </c>
      <c r="D110" s="49">
        <f>(D111+D112)</f>
        <v>500</v>
      </c>
      <c r="E110" s="51">
        <f>(E111+E112)</f>
        <v>0</v>
      </c>
      <c r="F110" s="51">
        <f>(F111+F112)</f>
        <v>0</v>
      </c>
      <c r="G110" s="51">
        <f>(G111+G112)</f>
        <v>0</v>
      </c>
      <c r="H110" s="51">
        <f>(H111+H112)</f>
        <v>0</v>
      </c>
      <c r="I110" s="51">
        <v>0</v>
      </c>
      <c r="J110" s="51">
        <v>0</v>
      </c>
      <c r="K110" s="87">
        <v>500</v>
      </c>
      <c r="L110" s="91">
        <v>500</v>
      </c>
      <c r="M110" s="44">
        <f>(M111+M112)</f>
        <v>0</v>
      </c>
      <c r="N110" s="44">
        <f>(N111+N112)</f>
        <v>0</v>
      </c>
      <c r="O110" s="51">
        <v>0</v>
      </c>
    </row>
    <row r="111" spans="1:15" ht="20.100000000000001" customHeight="1" x14ac:dyDescent="0.25">
      <c r="A111" s="75">
        <v>32391</v>
      </c>
      <c r="B111" s="66" t="s">
        <v>65</v>
      </c>
      <c r="C111" s="55">
        <f t="shared" si="27"/>
        <v>500</v>
      </c>
      <c r="D111" s="53">
        <v>500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87">
        <v>500</v>
      </c>
      <c r="L111" s="91">
        <v>500</v>
      </c>
      <c r="O111" s="53">
        <v>0</v>
      </c>
    </row>
    <row r="112" spans="1:15" ht="20.100000000000001" customHeight="1" x14ac:dyDescent="0.25">
      <c r="A112" s="75">
        <v>32392</v>
      </c>
      <c r="B112" s="66" t="s">
        <v>66</v>
      </c>
      <c r="C112" s="55">
        <f t="shared" si="27"/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87">
        <f t="shared" si="26"/>
        <v>0</v>
      </c>
      <c r="L112" s="91">
        <f t="shared" si="25"/>
        <v>0</v>
      </c>
      <c r="O112" s="53">
        <v>0</v>
      </c>
    </row>
    <row r="113" spans="1:15" ht="20.100000000000001" customHeight="1" x14ac:dyDescent="0.25">
      <c r="A113" s="73">
        <v>324</v>
      </c>
      <c r="B113" s="60" t="s">
        <v>106</v>
      </c>
      <c r="C113" s="55">
        <f t="shared" si="27"/>
        <v>0</v>
      </c>
      <c r="D113" s="62">
        <f t="shared" ref="D113:J113" si="29">D114</f>
        <v>0</v>
      </c>
      <c r="E113" s="62">
        <f t="shared" si="29"/>
        <v>0</v>
      </c>
      <c r="F113" s="62">
        <f t="shared" si="29"/>
        <v>0</v>
      </c>
      <c r="G113" s="62">
        <f t="shared" si="29"/>
        <v>0</v>
      </c>
      <c r="H113" s="62">
        <f t="shared" si="29"/>
        <v>0</v>
      </c>
      <c r="I113" s="62">
        <f t="shared" si="29"/>
        <v>0</v>
      </c>
      <c r="J113" s="62">
        <f t="shared" si="29"/>
        <v>0</v>
      </c>
      <c r="K113" s="87">
        <v>0</v>
      </c>
      <c r="L113" s="91">
        <v>0</v>
      </c>
      <c r="O113" s="62">
        <f t="shared" ref="O113" si="30">O114</f>
        <v>0</v>
      </c>
    </row>
    <row r="114" spans="1:15" ht="20.100000000000001" customHeight="1" x14ac:dyDescent="0.25">
      <c r="A114" s="75">
        <v>3241</v>
      </c>
      <c r="B114" s="66" t="s">
        <v>106</v>
      </c>
      <c r="C114" s="55">
        <f t="shared" si="27"/>
        <v>0</v>
      </c>
      <c r="D114" s="55">
        <v>0</v>
      </c>
      <c r="E114" s="55">
        <f t="shared" ref="E114:J114" si="31">(E115)</f>
        <v>0</v>
      </c>
      <c r="F114" s="55">
        <f t="shared" si="31"/>
        <v>0</v>
      </c>
      <c r="G114" s="55">
        <f t="shared" si="31"/>
        <v>0</v>
      </c>
      <c r="H114" s="55">
        <f t="shared" si="31"/>
        <v>0</v>
      </c>
      <c r="I114" s="55">
        <f t="shared" si="31"/>
        <v>0</v>
      </c>
      <c r="J114" s="55">
        <f t="shared" si="31"/>
        <v>0</v>
      </c>
      <c r="K114" s="87">
        <v>0</v>
      </c>
      <c r="L114" s="91">
        <v>0</v>
      </c>
      <c r="O114" s="55">
        <f t="shared" ref="O114" si="32">(O115)</f>
        <v>0</v>
      </c>
    </row>
    <row r="115" spans="1:15" ht="20.100000000000001" customHeight="1" x14ac:dyDescent="0.25">
      <c r="A115" s="75">
        <v>32411</v>
      </c>
      <c r="B115" s="66" t="s">
        <v>107</v>
      </c>
      <c r="C115" s="55">
        <f t="shared" si="27"/>
        <v>0</v>
      </c>
      <c r="D115" s="55">
        <v>0</v>
      </c>
      <c r="E115" s="55">
        <f t="shared" ref="E115" si="33">(F115+I115+J115+K115)</f>
        <v>0</v>
      </c>
      <c r="F115" s="55">
        <f t="shared" ref="F115:H115" si="34">(I115+J115+K115+L115)</f>
        <v>0</v>
      </c>
      <c r="G115" s="55">
        <f t="shared" si="34"/>
        <v>0</v>
      </c>
      <c r="H115" s="55">
        <f t="shared" si="34"/>
        <v>0</v>
      </c>
      <c r="I115" s="55">
        <f t="shared" ref="I115" si="35">(J115+K115+L115+M115)</f>
        <v>0</v>
      </c>
      <c r="J115" s="55">
        <f t="shared" ref="J115" si="36">(K115+L115+M115+N115)</f>
        <v>0</v>
      </c>
      <c r="K115" s="87">
        <v>0</v>
      </c>
      <c r="L115" s="91">
        <v>0</v>
      </c>
      <c r="O115" s="55">
        <f t="shared" ref="O115" si="37">(P115+Q115+R115+S115)</f>
        <v>0</v>
      </c>
    </row>
    <row r="116" spans="1:15" ht="20.100000000000001" customHeight="1" x14ac:dyDescent="0.25">
      <c r="A116" s="73">
        <v>329</v>
      </c>
      <c r="B116" s="60" t="s">
        <v>67</v>
      </c>
      <c r="C116" s="55">
        <f>(D116+E116+F116+G116+H116+I116+J116)</f>
        <v>49800</v>
      </c>
      <c r="D116" s="51">
        <f>(D117+D119+D121+D125)</f>
        <v>22800</v>
      </c>
      <c r="E116" s="51">
        <f>(E117+E119+E125)</f>
        <v>0</v>
      </c>
      <c r="F116" s="51">
        <f>(F117+F119+F125)</f>
        <v>0</v>
      </c>
      <c r="G116" s="51">
        <f>(G117+G119+G125)</f>
        <v>0</v>
      </c>
      <c r="H116" s="51">
        <f>(H117+H119+H125)</f>
        <v>0</v>
      </c>
      <c r="I116" s="51">
        <f>(I117+I119+I123)</f>
        <v>27000</v>
      </c>
      <c r="J116" s="51">
        <v>0</v>
      </c>
      <c r="K116" s="87">
        <f t="shared" si="26"/>
        <v>49800</v>
      </c>
      <c r="L116" s="91">
        <f t="shared" si="25"/>
        <v>49800</v>
      </c>
      <c r="M116" s="44" t="e">
        <f>(M117+M119+M125)</f>
        <v>#REF!</v>
      </c>
      <c r="N116" s="44" t="e">
        <f>(N117+N119+N125)</f>
        <v>#REF!</v>
      </c>
      <c r="O116" s="51">
        <v>0</v>
      </c>
    </row>
    <row r="117" spans="1:15" ht="20.100000000000001" customHeight="1" x14ac:dyDescent="0.25">
      <c r="A117" s="73">
        <v>3292</v>
      </c>
      <c r="B117" s="60" t="s">
        <v>68</v>
      </c>
      <c r="C117" s="62">
        <f t="shared" si="27"/>
        <v>6000</v>
      </c>
      <c r="D117" s="51">
        <f t="shared" ref="D117:I117" si="38">(D118)</f>
        <v>6000</v>
      </c>
      <c r="E117" s="51">
        <f t="shared" si="38"/>
        <v>0</v>
      </c>
      <c r="F117" s="51">
        <f t="shared" si="38"/>
        <v>0</v>
      </c>
      <c r="G117" s="51">
        <f t="shared" si="38"/>
        <v>0</v>
      </c>
      <c r="H117" s="51">
        <f t="shared" si="38"/>
        <v>0</v>
      </c>
      <c r="I117" s="51">
        <f t="shared" si="38"/>
        <v>0</v>
      </c>
      <c r="J117" s="51">
        <v>0</v>
      </c>
      <c r="K117" s="87">
        <f t="shared" si="26"/>
        <v>6000</v>
      </c>
      <c r="L117" s="91">
        <f t="shared" si="25"/>
        <v>6000</v>
      </c>
      <c r="M117" s="44" t="e">
        <f>(M118+#REF!)</f>
        <v>#REF!</v>
      </c>
      <c r="N117" s="44" t="e">
        <f>(N118+#REF!)</f>
        <v>#REF!</v>
      </c>
      <c r="O117" s="51">
        <v>0</v>
      </c>
    </row>
    <row r="118" spans="1:15" ht="20.100000000000001" customHeight="1" x14ac:dyDescent="0.25">
      <c r="A118" s="75">
        <v>32922</v>
      </c>
      <c r="B118" s="66" t="s">
        <v>69</v>
      </c>
      <c r="C118" s="55">
        <v>6000</v>
      </c>
      <c r="D118" s="53">
        <v>6000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87">
        <f t="shared" si="26"/>
        <v>6000</v>
      </c>
      <c r="L118" s="91">
        <f t="shared" si="25"/>
        <v>6000</v>
      </c>
      <c r="O118" s="53">
        <v>0</v>
      </c>
    </row>
    <row r="119" spans="1:15" ht="20.100000000000001" customHeight="1" x14ac:dyDescent="0.25">
      <c r="A119" s="73">
        <v>3293</v>
      </c>
      <c r="B119" s="60" t="s">
        <v>70</v>
      </c>
      <c r="C119" s="62">
        <f t="shared" si="27"/>
        <v>1500</v>
      </c>
      <c r="D119" s="51">
        <f t="shared" ref="D119:I119" si="39">(D120)</f>
        <v>1500</v>
      </c>
      <c r="E119" s="51">
        <f t="shared" si="39"/>
        <v>0</v>
      </c>
      <c r="F119" s="51">
        <f t="shared" si="39"/>
        <v>0</v>
      </c>
      <c r="G119" s="51">
        <f t="shared" si="39"/>
        <v>0</v>
      </c>
      <c r="H119" s="51">
        <f t="shared" si="39"/>
        <v>0</v>
      </c>
      <c r="I119" s="51">
        <f t="shared" si="39"/>
        <v>0</v>
      </c>
      <c r="J119" s="51">
        <v>0</v>
      </c>
      <c r="K119" s="87">
        <f t="shared" si="26"/>
        <v>1500</v>
      </c>
      <c r="L119" s="91">
        <f t="shared" si="25"/>
        <v>1500</v>
      </c>
      <c r="M119" s="44">
        <f>(M120)</f>
        <v>0</v>
      </c>
      <c r="N119" s="44">
        <f>(N120)</f>
        <v>0</v>
      </c>
      <c r="O119" s="51">
        <v>0</v>
      </c>
    </row>
    <row r="120" spans="1:15" ht="20.100000000000001" customHeight="1" x14ac:dyDescent="0.25">
      <c r="A120" s="75">
        <v>32931</v>
      </c>
      <c r="B120" s="66" t="s">
        <v>70</v>
      </c>
      <c r="C120" s="55">
        <f t="shared" si="27"/>
        <v>1500</v>
      </c>
      <c r="D120" s="53">
        <v>1500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87">
        <f t="shared" si="26"/>
        <v>1500</v>
      </c>
      <c r="L120" s="91">
        <f t="shared" si="25"/>
        <v>1500</v>
      </c>
      <c r="O120" s="53">
        <v>0</v>
      </c>
    </row>
    <row r="121" spans="1:15" ht="20.100000000000001" customHeight="1" x14ac:dyDescent="0.25">
      <c r="A121" s="73">
        <v>3294</v>
      </c>
      <c r="B121" s="60" t="s">
        <v>98</v>
      </c>
      <c r="C121" s="62">
        <f t="shared" si="27"/>
        <v>300</v>
      </c>
      <c r="D121" s="51">
        <f>D122</f>
        <v>300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87">
        <f t="shared" si="26"/>
        <v>300</v>
      </c>
      <c r="L121" s="91">
        <f t="shared" si="25"/>
        <v>300</v>
      </c>
      <c r="M121" s="17"/>
      <c r="N121" s="17"/>
      <c r="O121" s="51">
        <v>0</v>
      </c>
    </row>
    <row r="122" spans="1:15" ht="20.100000000000001" customHeight="1" x14ac:dyDescent="0.25">
      <c r="A122" s="75">
        <v>32941</v>
      </c>
      <c r="B122" s="66" t="s">
        <v>99</v>
      </c>
      <c r="C122" s="55">
        <f t="shared" si="27"/>
        <v>300</v>
      </c>
      <c r="D122" s="53">
        <v>300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87">
        <f t="shared" si="26"/>
        <v>300</v>
      </c>
      <c r="L122" s="91">
        <f t="shared" si="25"/>
        <v>300</v>
      </c>
      <c r="O122" s="53">
        <v>0</v>
      </c>
    </row>
    <row r="123" spans="1:15" ht="20.100000000000001" customHeight="1" x14ac:dyDescent="0.25">
      <c r="A123" s="73">
        <v>3295</v>
      </c>
      <c r="B123" s="60" t="s">
        <v>147</v>
      </c>
      <c r="C123" s="55">
        <f t="shared" si="27"/>
        <v>27000</v>
      </c>
      <c r="D123" s="51">
        <f>D114</f>
        <v>0</v>
      </c>
      <c r="E123" s="51">
        <f t="shared" ref="E123:J123" si="40">E114</f>
        <v>0</v>
      </c>
      <c r="F123" s="51">
        <f t="shared" si="40"/>
        <v>0</v>
      </c>
      <c r="G123" s="51">
        <f t="shared" si="40"/>
        <v>0</v>
      </c>
      <c r="H123" s="51">
        <f t="shared" si="40"/>
        <v>0</v>
      </c>
      <c r="I123" s="51">
        <f>I124</f>
        <v>27000</v>
      </c>
      <c r="J123" s="51">
        <f t="shared" si="40"/>
        <v>0</v>
      </c>
      <c r="K123" s="87">
        <f t="shared" si="26"/>
        <v>27000</v>
      </c>
      <c r="L123" s="91">
        <f t="shared" si="25"/>
        <v>27000</v>
      </c>
      <c r="O123" s="51">
        <f t="shared" ref="O123" si="41">O114</f>
        <v>0</v>
      </c>
    </row>
    <row r="124" spans="1:15" ht="26.65" customHeight="1" x14ac:dyDescent="0.25">
      <c r="A124" s="75">
        <v>32955</v>
      </c>
      <c r="B124" s="204" t="s">
        <v>148</v>
      </c>
      <c r="C124" s="55">
        <v>27000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27000</v>
      </c>
      <c r="J124" s="53">
        <v>0</v>
      </c>
      <c r="K124" s="87">
        <v>27000</v>
      </c>
      <c r="L124" s="91">
        <v>27000</v>
      </c>
      <c r="O124" s="53">
        <v>0</v>
      </c>
    </row>
    <row r="125" spans="1:15" ht="20.100000000000001" customHeight="1" x14ac:dyDescent="0.25">
      <c r="A125" s="73">
        <v>3299</v>
      </c>
      <c r="B125" s="60" t="s">
        <v>71</v>
      </c>
      <c r="C125" s="55">
        <f t="shared" si="27"/>
        <v>15000</v>
      </c>
      <c r="D125" s="51">
        <f t="shared" ref="D125:I125" si="42">(D126)</f>
        <v>15000</v>
      </c>
      <c r="E125" s="51">
        <f t="shared" si="42"/>
        <v>0</v>
      </c>
      <c r="F125" s="51">
        <f t="shared" si="42"/>
        <v>0</v>
      </c>
      <c r="G125" s="51">
        <f t="shared" si="42"/>
        <v>0</v>
      </c>
      <c r="H125" s="51">
        <f t="shared" si="42"/>
        <v>0</v>
      </c>
      <c r="I125" s="51">
        <f t="shared" si="42"/>
        <v>0</v>
      </c>
      <c r="J125" s="51">
        <v>0</v>
      </c>
      <c r="K125" s="87">
        <f t="shared" si="26"/>
        <v>15000</v>
      </c>
      <c r="L125" s="91">
        <f t="shared" si="25"/>
        <v>15000</v>
      </c>
      <c r="M125" s="44">
        <f>(M126)</f>
        <v>0</v>
      </c>
      <c r="N125" s="44">
        <f>(N126)</f>
        <v>0</v>
      </c>
      <c r="O125" s="51">
        <v>0</v>
      </c>
    </row>
    <row r="126" spans="1:15" ht="20.100000000000001" customHeight="1" x14ac:dyDescent="0.25">
      <c r="A126" s="75">
        <v>32999</v>
      </c>
      <c r="B126" s="66" t="s">
        <v>71</v>
      </c>
      <c r="C126" s="55">
        <f t="shared" si="27"/>
        <v>15000</v>
      </c>
      <c r="D126" s="54">
        <v>15000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87">
        <f t="shared" si="26"/>
        <v>15000</v>
      </c>
      <c r="L126" s="91">
        <f t="shared" si="25"/>
        <v>15000</v>
      </c>
      <c r="O126" s="54">
        <v>0</v>
      </c>
    </row>
    <row r="127" spans="1:15" ht="20.100000000000001" customHeight="1" x14ac:dyDescent="0.25">
      <c r="A127" s="72">
        <v>34</v>
      </c>
      <c r="B127" s="58" t="s">
        <v>72</v>
      </c>
      <c r="C127" s="62">
        <v>10142</v>
      </c>
      <c r="D127" s="59">
        <v>10142</v>
      </c>
      <c r="E127" s="59">
        <f>E129</f>
        <v>0</v>
      </c>
      <c r="F127" s="59">
        <f>F129</f>
        <v>0</v>
      </c>
      <c r="G127" s="59">
        <f>G129</f>
        <v>0</v>
      </c>
      <c r="H127" s="59">
        <f>H129</f>
        <v>0</v>
      </c>
      <c r="I127" s="59">
        <f>I129</f>
        <v>0</v>
      </c>
      <c r="J127" s="59">
        <v>0</v>
      </c>
      <c r="K127" s="87">
        <v>10142</v>
      </c>
      <c r="L127" s="91">
        <f t="shared" si="25"/>
        <v>10142</v>
      </c>
      <c r="M127" s="2">
        <v>0</v>
      </c>
      <c r="N127" s="2">
        <v>0</v>
      </c>
      <c r="O127" s="59">
        <v>0</v>
      </c>
    </row>
    <row r="128" spans="1:15" ht="20.100000000000001" customHeight="1" x14ac:dyDescent="0.25">
      <c r="A128" s="76" t="s">
        <v>93</v>
      </c>
      <c r="B128" s="67" t="s">
        <v>94</v>
      </c>
      <c r="C128" s="62">
        <f t="shared" si="27"/>
        <v>10142</v>
      </c>
      <c r="D128" s="68">
        <f t="shared" ref="D128:I128" si="43">(D129)</f>
        <v>10142</v>
      </c>
      <c r="E128" s="68">
        <f t="shared" si="43"/>
        <v>0</v>
      </c>
      <c r="F128" s="68">
        <f t="shared" si="43"/>
        <v>0</v>
      </c>
      <c r="G128" s="68">
        <f t="shared" si="43"/>
        <v>0</v>
      </c>
      <c r="H128" s="68">
        <f t="shared" si="43"/>
        <v>0</v>
      </c>
      <c r="I128" s="68">
        <f t="shared" si="43"/>
        <v>0</v>
      </c>
      <c r="J128" s="68">
        <v>0</v>
      </c>
      <c r="K128" s="87">
        <v>10142</v>
      </c>
      <c r="L128" s="91">
        <f t="shared" si="25"/>
        <v>10142</v>
      </c>
      <c r="O128" s="68">
        <v>0</v>
      </c>
    </row>
    <row r="129" spans="1:15" ht="20.100000000000001" customHeight="1" x14ac:dyDescent="0.25">
      <c r="A129" s="73">
        <v>3431</v>
      </c>
      <c r="B129" s="60" t="s">
        <v>73</v>
      </c>
      <c r="C129" s="62">
        <f t="shared" si="27"/>
        <v>10142</v>
      </c>
      <c r="D129" s="51">
        <f>(D130)</f>
        <v>10142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87">
        <v>10142</v>
      </c>
      <c r="L129" s="91">
        <f t="shared" si="25"/>
        <v>10142</v>
      </c>
      <c r="M129" s="2">
        <v>0</v>
      </c>
      <c r="N129" s="2">
        <v>0</v>
      </c>
      <c r="O129" s="53">
        <v>0</v>
      </c>
    </row>
    <row r="130" spans="1:15" ht="20.100000000000001" customHeight="1" x14ac:dyDescent="0.25">
      <c r="A130" s="92">
        <v>34312</v>
      </c>
      <c r="B130" s="93" t="s">
        <v>74</v>
      </c>
      <c r="C130" s="55">
        <v>10142</v>
      </c>
      <c r="D130" s="94">
        <v>10142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5">
        <v>10142</v>
      </c>
      <c r="L130" s="96">
        <v>10142</v>
      </c>
      <c r="M130" s="2">
        <v>0</v>
      </c>
      <c r="N130" s="2">
        <v>0</v>
      </c>
      <c r="O130" s="94">
        <v>0</v>
      </c>
    </row>
    <row r="131" spans="1:15" ht="20.100000000000001" customHeight="1" x14ac:dyDescent="0.25">
      <c r="A131" s="50">
        <v>4</v>
      </c>
      <c r="B131" s="60" t="s">
        <v>109</v>
      </c>
      <c r="C131" s="62">
        <v>114000</v>
      </c>
      <c r="D131" s="62">
        <v>110000</v>
      </c>
      <c r="E131" s="62">
        <f t="shared" ref="E131:J136" si="44">E132</f>
        <v>0</v>
      </c>
      <c r="F131" s="62">
        <f t="shared" si="44"/>
        <v>0</v>
      </c>
      <c r="G131" s="62">
        <f t="shared" si="44"/>
        <v>0</v>
      </c>
      <c r="H131" s="62">
        <f t="shared" si="44"/>
        <v>0</v>
      </c>
      <c r="I131" s="62">
        <f t="shared" si="44"/>
        <v>4000</v>
      </c>
      <c r="J131" s="62">
        <f t="shared" si="44"/>
        <v>0</v>
      </c>
      <c r="K131" s="62">
        <v>114000</v>
      </c>
      <c r="L131" s="62">
        <v>114000</v>
      </c>
      <c r="O131" s="62">
        <f t="shared" ref="O131:O136" si="45">O132</f>
        <v>0</v>
      </c>
    </row>
    <row r="132" spans="1:15" ht="28.15" customHeight="1" x14ac:dyDescent="0.25">
      <c r="A132" s="50">
        <v>42</v>
      </c>
      <c r="B132" s="100" t="s">
        <v>110</v>
      </c>
      <c r="C132" s="62">
        <v>114000</v>
      </c>
      <c r="D132" s="62">
        <v>110000</v>
      </c>
      <c r="E132" s="62">
        <f>E135</f>
        <v>0</v>
      </c>
      <c r="F132" s="62">
        <f t="shared" ref="F132:H132" si="46">F135</f>
        <v>0</v>
      </c>
      <c r="G132" s="62">
        <f t="shared" si="46"/>
        <v>0</v>
      </c>
      <c r="H132" s="62">
        <f t="shared" si="46"/>
        <v>0</v>
      </c>
      <c r="I132" s="62">
        <v>4000</v>
      </c>
      <c r="J132" s="62">
        <f>J134</f>
        <v>0</v>
      </c>
      <c r="K132" s="62">
        <v>114000</v>
      </c>
      <c r="L132" s="62">
        <v>114000</v>
      </c>
      <c r="O132" s="62">
        <f>O134</f>
        <v>0</v>
      </c>
    </row>
    <row r="133" spans="1:15" ht="19.899999999999999" customHeight="1" x14ac:dyDescent="0.25">
      <c r="A133" s="50">
        <v>421</v>
      </c>
      <c r="B133" s="100" t="s">
        <v>150</v>
      </c>
      <c r="C133" s="62">
        <f>D133+E133+F133+G133+H133+I133+J133</f>
        <v>0</v>
      </c>
      <c r="D133" s="62">
        <f>D134</f>
        <v>0</v>
      </c>
      <c r="E133" s="62">
        <f t="shared" ref="E133:I133" si="47">E134</f>
        <v>0</v>
      </c>
      <c r="F133" s="62">
        <f t="shared" si="47"/>
        <v>0</v>
      </c>
      <c r="G133" s="62">
        <f t="shared" si="47"/>
        <v>0</v>
      </c>
      <c r="H133" s="62">
        <f t="shared" si="47"/>
        <v>0</v>
      </c>
      <c r="I133" s="62">
        <f t="shared" si="47"/>
        <v>0</v>
      </c>
      <c r="J133" s="62"/>
      <c r="K133" s="62"/>
      <c r="L133" s="62"/>
      <c r="O133" s="62"/>
    </row>
    <row r="134" spans="1:15" ht="19.899999999999999" customHeight="1" x14ac:dyDescent="0.25">
      <c r="A134" s="198">
        <v>4212</v>
      </c>
      <c r="B134" s="209" t="s">
        <v>151</v>
      </c>
      <c r="C134" s="55">
        <f>D134+E134+F134+G134+H134+I134+J134</f>
        <v>0</v>
      </c>
      <c r="D134" s="55">
        <v>0</v>
      </c>
      <c r="E134" s="55">
        <v>0</v>
      </c>
      <c r="F134" s="55">
        <v>0</v>
      </c>
      <c r="G134" s="55">
        <v>0</v>
      </c>
      <c r="H134" s="55">
        <v>0</v>
      </c>
      <c r="I134" s="55">
        <v>0</v>
      </c>
      <c r="J134" s="55"/>
      <c r="K134" s="62"/>
      <c r="L134" s="62"/>
      <c r="O134" s="55"/>
    </row>
    <row r="135" spans="1:15" ht="20.100000000000001" customHeight="1" x14ac:dyDescent="0.25">
      <c r="A135" s="50">
        <v>422</v>
      </c>
      <c r="B135" s="60" t="s">
        <v>108</v>
      </c>
      <c r="C135" s="62">
        <v>114000</v>
      </c>
      <c r="D135" s="62">
        <v>110000</v>
      </c>
      <c r="E135" s="62">
        <f>E136+E137+E138+E139</f>
        <v>0</v>
      </c>
      <c r="F135" s="62">
        <f t="shared" ref="F135:J135" si="48">F136+F137+F138+F139</f>
        <v>0</v>
      </c>
      <c r="G135" s="62">
        <f t="shared" si="48"/>
        <v>0</v>
      </c>
      <c r="H135" s="62">
        <f t="shared" si="48"/>
        <v>0</v>
      </c>
      <c r="I135" s="62">
        <f t="shared" si="48"/>
        <v>0</v>
      </c>
      <c r="J135" s="62">
        <f t="shared" si="48"/>
        <v>0</v>
      </c>
      <c r="K135" s="62">
        <v>114000</v>
      </c>
      <c r="L135" s="62">
        <v>114000</v>
      </c>
      <c r="O135" s="62">
        <f t="shared" ref="O135" si="49">O136+O137+O138+O139</f>
        <v>0</v>
      </c>
    </row>
    <row r="136" spans="1:15" ht="20.100000000000001" customHeight="1" x14ac:dyDescent="0.25">
      <c r="A136" s="198">
        <v>4221</v>
      </c>
      <c r="B136" s="66" t="s">
        <v>111</v>
      </c>
      <c r="C136" s="55">
        <v>45000</v>
      </c>
      <c r="D136" s="55">
        <v>45000</v>
      </c>
      <c r="E136" s="55"/>
      <c r="F136" s="62">
        <f t="shared" si="44"/>
        <v>0</v>
      </c>
      <c r="G136" s="62">
        <f t="shared" si="44"/>
        <v>0</v>
      </c>
      <c r="H136" s="62">
        <f t="shared" si="44"/>
        <v>0</v>
      </c>
      <c r="I136" s="62">
        <f t="shared" si="44"/>
        <v>0</v>
      </c>
      <c r="J136" s="62">
        <f t="shared" si="44"/>
        <v>0</v>
      </c>
      <c r="K136" s="55">
        <v>45000</v>
      </c>
      <c r="L136" s="55">
        <v>45000</v>
      </c>
      <c r="O136" s="62">
        <f t="shared" si="45"/>
        <v>0</v>
      </c>
    </row>
    <row r="137" spans="1:15" ht="20.100000000000001" customHeight="1" x14ac:dyDescent="0.25">
      <c r="A137" s="198">
        <v>4223</v>
      </c>
      <c r="B137" s="66" t="s">
        <v>140</v>
      </c>
      <c r="C137" s="55">
        <v>35000</v>
      </c>
      <c r="D137" s="54">
        <v>35000</v>
      </c>
      <c r="E137" s="54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5">
        <v>35000</v>
      </c>
      <c r="L137" s="55">
        <v>35000</v>
      </c>
      <c r="O137" s="53">
        <v>0</v>
      </c>
    </row>
    <row r="138" spans="1:15" ht="20.100000000000001" customHeight="1" x14ac:dyDescent="0.25">
      <c r="A138" s="52">
        <v>4226</v>
      </c>
      <c r="B138" s="65" t="s">
        <v>141</v>
      </c>
      <c r="C138" s="55">
        <v>9000</v>
      </c>
      <c r="D138" s="53">
        <v>9000</v>
      </c>
      <c r="E138" s="53"/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5">
        <v>0</v>
      </c>
      <c r="L138" s="55">
        <v>0</v>
      </c>
      <c r="O138" s="53">
        <v>0</v>
      </c>
    </row>
    <row r="139" spans="1:15" ht="20.100000000000001" customHeight="1" x14ac:dyDescent="0.25">
      <c r="A139" s="52">
        <v>4227</v>
      </c>
      <c r="B139" s="65" t="s">
        <v>142</v>
      </c>
      <c r="C139" s="55">
        <v>20000</v>
      </c>
      <c r="D139" s="53">
        <v>20000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5">
        <v>20000</v>
      </c>
      <c r="L139" s="55">
        <v>20000</v>
      </c>
      <c r="O139" s="53">
        <v>0</v>
      </c>
    </row>
    <row r="140" spans="1:15" ht="20.100000000000001" customHeight="1" x14ac:dyDescent="0.25">
      <c r="A140" s="50">
        <v>424</v>
      </c>
      <c r="B140" s="60" t="s">
        <v>138</v>
      </c>
      <c r="C140" s="62">
        <f>(D140+E140+F140+G140+H140+I140+J140)</f>
        <v>5000</v>
      </c>
      <c r="D140" s="51">
        <v>1000</v>
      </c>
      <c r="E140" s="51">
        <v>0</v>
      </c>
      <c r="F140" s="51">
        <v>0</v>
      </c>
      <c r="G140" s="51">
        <v>0</v>
      </c>
      <c r="H140" s="51">
        <v>0</v>
      </c>
      <c r="I140" s="51">
        <v>4000</v>
      </c>
      <c r="J140" s="51">
        <v>0</v>
      </c>
      <c r="K140" s="62">
        <v>5000</v>
      </c>
      <c r="L140" s="62">
        <v>5000</v>
      </c>
      <c r="O140" s="51">
        <v>0</v>
      </c>
    </row>
    <row r="141" spans="1:15" ht="20.100000000000001" customHeight="1" x14ac:dyDescent="0.25">
      <c r="A141" s="50">
        <v>4241</v>
      </c>
      <c r="B141" s="60" t="s">
        <v>138</v>
      </c>
      <c r="C141" s="62">
        <f t="shared" si="27"/>
        <v>5000</v>
      </c>
      <c r="D141" s="51">
        <v>1000</v>
      </c>
      <c r="E141" s="51">
        <v>0</v>
      </c>
      <c r="F141" s="51">
        <v>0</v>
      </c>
      <c r="G141" s="51">
        <v>0</v>
      </c>
      <c r="H141" s="51">
        <v>0</v>
      </c>
      <c r="I141" s="51">
        <v>4000</v>
      </c>
      <c r="J141" s="51">
        <v>0</v>
      </c>
      <c r="K141" s="62">
        <v>5000</v>
      </c>
      <c r="L141" s="62">
        <v>5000</v>
      </c>
      <c r="O141" s="51">
        <v>0</v>
      </c>
    </row>
    <row r="142" spans="1:15" ht="20.100000000000001" customHeight="1" x14ac:dyDescent="0.25">
      <c r="A142" s="52">
        <v>42411</v>
      </c>
      <c r="B142" s="65" t="s">
        <v>138</v>
      </c>
      <c r="C142" s="55">
        <v>5000</v>
      </c>
      <c r="D142" s="53">
        <v>1000</v>
      </c>
      <c r="E142" s="53">
        <v>0</v>
      </c>
      <c r="F142" s="53">
        <v>0</v>
      </c>
      <c r="G142" s="53">
        <v>0</v>
      </c>
      <c r="H142" s="53">
        <v>0</v>
      </c>
      <c r="I142" s="53">
        <v>4000</v>
      </c>
      <c r="J142" s="53">
        <v>0</v>
      </c>
      <c r="K142" s="55">
        <v>5000</v>
      </c>
      <c r="L142" s="55">
        <v>5000</v>
      </c>
      <c r="O142" s="53">
        <v>0</v>
      </c>
    </row>
    <row r="143" spans="1:15" ht="25.15" customHeight="1" thickBot="1" x14ac:dyDescent="0.3">
      <c r="A143" s="97"/>
      <c r="B143" s="98" t="s">
        <v>10</v>
      </c>
      <c r="C143" s="99">
        <v>6985286</v>
      </c>
      <c r="D143" s="99">
        <v>1235886</v>
      </c>
      <c r="E143" s="99">
        <f>E27+E131</f>
        <v>10000</v>
      </c>
      <c r="F143" s="99">
        <f>F27+F131</f>
        <v>120000</v>
      </c>
      <c r="G143" s="99">
        <f t="shared" ref="G143:H143" si="50">G27+G131</f>
        <v>1500</v>
      </c>
      <c r="H143" s="99">
        <f t="shared" si="50"/>
        <v>0</v>
      </c>
      <c r="I143" s="99">
        <v>5561789</v>
      </c>
      <c r="J143" s="99">
        <f>J27+J131</f>
        <v>10000</v>
      </c>
      <c r="K143" s="99">
        <v>6975286</v>
      </c>
      <c r="L143" s="99">
        <v>6975286</v>
      </c>
      <c r="M143" s="22" t="e">
        <f>M27+#REF!</f>
        <v>#REF!</v>
      </c>
      <c r="N143" s="22" t="e">
        <f>N27+#REF!</f>
        <v>#REF!</v>
      </c>
      <c r="O143" s="99">
        <v>46111</v>
      </c>
    </row>
    <row r="144" spans="1:15" ht="25.15" customHeight="1" thickBot="1" x14ac:dyDescent="0.3">
      <c r="A144" s="85" t="s">
        <v>11</v>
      </c>
      <c r="B144" s="77"/>
      <c r="C144" s="78">
        <f t="shared" ref="C144:J144" si="51">(C143)</f>
        <v>6985286</v>
      </c>
      <c r="D144" s="78">
        <f t="shared" si="51"/>
        <v>1235886</v>
      </c>
      <c r="E144" s="78">
        <f t="shared" si="51"/>
        <v>10000</v>
      </c>
      <c r="F144" s="78">
        <f t="shared" si="51"/>
        <v>120000</v>
      </c>
      <c r="G144" s="78">
        <f t="shared" si="51"/>
        <v>1500</v>
      </c>
      <c r="H144" s="78">
        <f t="shared" si="51"/>
        <v>0</v>
      </c>
      <c r="I144" s="78">
        <v>5561789</v>
      </c>
      <c r="J144" s="78">
        <f t="shared" si="51"/>
        <v>10000</v>
      </c>
      <c r="K144" s="78">
        <v>6975286</v>
      </c>
      <c r="L144" s="78">
        <v>6975286</v>
      </c>
      <c r="M144" s="2">
        <v>0</v>
      </c>
      <c r="N144" s="2">
        <v>0</v>
      </c>
      <c r="O144" s="78">
        <v>46111</v>
      </c>
    </row>
    <row r="146" spans="1:11" x14ac:dyDescent="0.25">
      <c r="A146" s="88" t="s">
        <v>178</v>
      </c>
      <c r="B146" s="89"/>
      <c r="K146" s="2" t="s">
        <v>152</v>
      </c>
    </row>
    <row r="147" spans="1:11" x14ac:dyDescent="0.25">
      <c r="A147" s="88" t="s">
        <v>179</v>
      </c>
      <c r="B147" s="89"/>
      <c r="K147" s="2" t="s">
        <v>164</v>
      </c>
    </row>
    <row r="148" spans="1:11" x14ac:dyDescent="0.25">
      <c r="A148" s="88" t="s">
        <v>177</v>
      </c>
      <c r="B148" s="89"/>
      <c r="K148" s="83"/>
    </row>
    <row r="149" spans="1:11" x14ac:dyDescent="0.25">
      <c r="K149" s="83"/>
    </row>
    <row r="150" spans="1:11" x14ac:dyDescent="0.25">
      <c r="B150" s="15">
        <v>9</v>
      </c>
    </row>
  </sheetData>
  <mergeCells count="1">
    <mergeCell ref="A3:I3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PLAN PRIHODA</vt:lpstr>
      <vt:lpstr>OPĆI DIO</vt:lpstr>
      <vt:lpstr>FINANCIJSKI PLAN ZA 2021.GODINU</vt:lpstr>
      <vt:lpstr>'OPĆI DIO'!Print_Area</vt:lpstr>
      <vt:lpstr>'PLAN PRIHODA'!Print_Area</vt:lpstr>
      <vt:lpstr>'FINANCIJSKI PLAN ZA 2021.GODINU'!Print_Titles</vt:lpstr>
      <vt:lpstr>'PLAN PRIHODA'!Print_Titles</vt:lpstr>
    </vt:vector>
  </TitlesOfParts>
  <Company>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Srculence</cp:lastModifiedBy>
  <cp:lastPrinted>2020-07-29T16:55:00Z</cp:lastPrinted>
  <dcterms:created xsi:type="dcterms:W3CDTF">1996-10-14T23:33:28Z</dcterms:created>
  <dcterms:modified xsi:type="dcterms:W3CDTF">2020-07-30T07:50:57Z</dcterms:modified>
</cp:coreProperties>
</file>